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bookViews>
    <workbookView xWindow="0" yWindow="0" windowWidth="28800" windowHeight="12330"/>
  </bookViews>
  <sheets>
    <sheet name="Расходы" sheetId="1" r:id="rId1"/>
    <sheet name="Поступления Tbank" sheetId="2" r:id="rId2"/>
    <sheet name="Прочие поступлени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D21" i="1"/>
  <c r="D17" i="1"/>
  <c r="D16" i="1"/>
  <c r="D12" i="1" l="1"/>
  <c r="D11" i="1"/>
  <c r="D9" i="1"/>
  <c r="D8" i="1"/>
  <c r="D7" i="1"/>
  <c r="L9" i="3" l="1"/>
  <c r="D52" i="2" l="1"/>
  <c r="D35" i="1" l="1"/>
  <c r="D38" i="1" l="1"/>
  <c r="D29" i="1"/>
  <c r="D45" i="2" l="1"/>
  <c r="P3" i="2" l="1"/>
  <c r="D43" i="1"/>
  <c r="Q3" i="1" l="1"/>
</calcChain>
</file>

<file path=xl/sharedStrings.xml><?xml version="1.0" encoding="utf-8"?>
<sst xmlns="http://schemas.openxmlformats.org/spreadsheetml/2006/main" count="105" uniqueCount="61">
  <si>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</si>
  <si>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</si>
  <si>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</si>
  <si>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</si>
  <si>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</si>
  <si>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</si>
  <si>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</si>
  <si>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</si>
  <si>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</si>
  <si>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</si>
  <si>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</si>
  <si>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</si>
  <si>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</si>
  <si>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</si>
  <si>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</si>
  <si>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</si>
  <si>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</si>
  <si>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</si>
  <si>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</si>
  <si>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</si>
  <si>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</si>
  <si>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</si>
  <si>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Пожертование по эквайрингу</t>
  </si>
  <si>
    <t>Внесение денежных средств на депозит в клинику ООО "ВЕТЭМБУЛАНС.РУ"</t>
  </si>
  <si>
    <t>Дударев Павел Владимирович (учредитель)</t>
  </si>
  <si>
    <t>Мария</t>
  </si>
  <si>
    <t>Ирина</t>
  </si>
  <si>
    <t>Продукты питания. Молоко для выкармливания  Lactol Kitty Milk (1 банка)</t>
  </si>
  <si>
    <t>Отчет о полученных пожертвованиях и расходах АНО "БЕЛКОСПАС" за июнь 2025 года</t>
  </si>
  <si>
    <t>Денежные поступления на основной расчетный счет АНО "БЕЛКОСПАС" за июнь 2025 года</t>
  </si>
  <si>
    <t>Прочие поступления в пользу АНО "БЕЛКОСПАС" за июнь 2025 года</t>
  </si>
  <si>
    <t>ООО "Лаборатория Стечкина"</t>
  </si>
  <si>
    <t>Услуги связи. АТС Горячей линии</t>
  </si>
  <si>
    <t>Продукты питания. Семечки полосатые (3 упаковки)</t>
  </si>
  <si>
    <t>Продукты питания. Минеральный камень для грызунов (2 штуки)</t>
  </si>
  <si>
    <t>Оборудование. Мягкие домик для грызунов (15 штук)</t>
  </si>
  <si>
    <t>Продукты питания. Съедобный мел для грызунов (1 упаковка)</t>
  </si>
  <si>
    <t>Дарья</t>
  </si>
  <si>
    <t>Продукты питания. Орех кедровый (2 кг)</t>
  </si>
  <si>
    <t>Продукты питания. Вяленые яблочные кольца (0,5 кг)</t>
  </si>
  <si>
    <t xml:space="preserve">Аренда помещения главного офиса за июнь 2025           
</t>
  </si>
  <si>
    <t>Ахмет</t>
  </si>
  <si>
    <t>Любовь</t>
  </si>
  <si>
    <t>Шамиль</t>
  </si>
  <si>
    <t>Транспортные расходы. Доставка бельчонка в клинику</t>
  </si>
  <si>
    <t>Полина</t>
  </si>
  <si>
    <t>Мила</t>
  </si>
  <si>
    <t>Анна</t>
  </si>
  <si>
    <t>Оборудование. Переноска для грызунов TWISTER (2 штуки)</t>
  </si>
  <si>
    <t>Продукты питания. Смесь для корма грызунов (3 упаковки)</t>
  </si>
  <si>
    <t>Продукты питания. Орех фундук сырой неочищенный (5 кг)</t>
  </si>
  <si>
    <t>Продукты питания. Семечки полосатые (2 кг)</t>
  </si>
  <si>
    <t>Операционный долг. Оплата за разработку и внедрение УМК "Белкины посиделки"</t>
  </si>
  <si>
    <t>Елизавета</t>
  </si>
  <si>
    <t>Расходные материалы. Шприцы одноразовые (30 штук)</t>
  </si>
  <si>
    <t>Расходные материалы. Пеленка многоразовая для животных (4 штуки)</t>
  </si>
  <si>
    <t>Лекарственные препараты. Преднивет (1 упаковка)</t>
  </si>
  <si>
    <t>Лекарственные препараты. Раствор Рингера-Локка (1 флакон)</t>
  </si>
  <si>
    <t>Транспортные расходы. Доставка бельчонка на рентген</t>
  </si>
  <si>
    <t>Строительство вольера-дичальника "Быково"</t>
  </si>
  <si>
    <t>Транспортные расходы. Доставка бельчат в вольер-дичальник "Быково"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</si>
</sst>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workbookViewId="0">
      <selection activeCell="G14" sqref="G14:R14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39"/>
      <c r="B1" s="39"/>
      <c r="C1" s="39"/>
      <c r="D1" s="39"/>
      <c r="E1" s="39"/>
      <c r="F1" s="39"/>
      <c r="G1" s="40" t="s">
        <v>28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3" spans="1:20" x14ac:dyDescent="0.3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>
        <f>D29+D35+D43</f>
        <v>70614.95</v>
      </c>
      <c r="R3" s="44"/>
    </row>
    <row r="5" spans="1:20" ht="28.5" customHeight="1" x14ac:dyDescent="0.3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0" x14ac:dyDescent="0.3">
      <c r="A6" s="17" t="s">
        <v>2</v>
      </c>
      <c r="B6" s="17"/>
      <c r="C6" s="17"/>
      <c r="D6" s="17" t="s">
        <v>3</v>
      </c>
      <c r="E6" s="17"/>
      <c r="F6" s="17"/>
      <c r="G6" s="17" t="s">
        <v>4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0" x14ac:dyDescent="0.3">
      <c r="A7" s="37">
        <v>45809</v>
      </c>
      <c r="B7" s="38"/>
      <c r="C7" s="38"/>
      <c r="D7" s="36">
        <f>3*392</f>
        <v>1176</v>
      </c>
      <c r="E7" s="36"/>
      <c r="F7" s="36"/>
      <c r="G7" s="33" t="s">
        <v>33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1:20" x14ac:dyDescent="0.3">
      <c r="A8" s="27">
        <v>45809</v>
      </c>
      <c r="B8" s="28"/>
      <c r="C8" s="29"/>
      <c r="D8" s="30">
        <f>2*141</f>
        <v>282</v>
      </c>
      <c r="E8" s="31"/>
      <c r="F8" s="32"/>
      <c r="G8" s="33" t="s">
        <v>34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</row>
    <row r="9" spans="1:20" x14ac:dyDescent="0.3">
      <c r="A9" s="27">
        <v>45809</v>
      </c>
      <c r="B9" s="28"/>
      <c r="C9" s="29"/>
      <c r="D9" s="30">
        <f>15*523</f>
        <v>7845</v>
      </c>
      <c r="E9" s="31"/>
      <c r="F9" s="32"/>
      <c r="G9" s="33" t="s">
        <v>35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1:20" x14ac:dyDescent="0.3">
      <c r="A10" s="37">
        <v>45809</v>
      </c>
      <c r="B10" s="38"/>
      <c r="C10" s="38"/>
      <c r="D10" s="36">
        <v>279</v>
      </c>
      <c r="E10" s="36"/>
      <c r="F10" s="36"/>
      <c r="G10" s="33" t="s">
        <v>36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T10" s="2"/>
    </row>
    <row r="11" spans="1:20" x14ac:dyDescent="0.3">
      <c r="A11" s="27">
        <v>45811</v>
      </c>
      <c r="B11" s="28"/>
      <c r="C11" s="29"/>
      <c r="D11" s="36">
        <f>2*730</f>
        <v>1460</v>
      </c>
      <c r="E11" s="36"/>
      <c r="F11" s="36"/>
      <c r="G11" s="33" t="s">
        <v>38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20" x14ac:dyDescent="0.3">
      <c r="A12" s="27">
        <v>45811</v>
      </c>
      <c r="B12" s="28"/>
      <c r="C12" s="29"/>
      <c r="D12" s="36">
        <f>0.5*760</f>
        <v>380</v>
      </c>
      <c r="E12" s="36"/>
      <c r="F12" s="36"/>
      <c r="G12" s="33" t="s">
        <v>39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20" ht="15.75" customHeight="1" x14ac:dyDescent="0.3">
      <c r="A13" s="27">
        <v>45818</v>
      </c>
      <c r="B13" s="28"/>
      <c r="C13" s="29"/>
      <c r="D13" s="36">
        <v>7111.2</v>
      </c>
      <c r="E13" s="36"/>
      <c r="F13" s="36"/>
      <c r="G13" s="33" t="s">
        <v>60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20" ht="15.75" customHeight="1" x14ac:dyDescent="0.3">
      <c r="A14" s="27">
        <v>45819</v>
      </c>
      <c r="B14" s="28"/>
      <c r="C14" s="29"/>
      <c r="D14" s="36">
        <v>2776.8</v>
      </c>
      <c r="E14" s="36"/>
      <c r="F14" s="36"/>
      <c r="G14" s="33" t="s">
        <v>44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20" ht="15.75" customHeight="1" x14ac:dyDescent="0.3">
      <c r="A15" s="27">
        <v>45823</v>
      </c>
      <c r="B15" s="28"/>
      <c r="C15" s="29"/>
      <c r="D15" s="36">
        <v>3261</v>
      </c>
      <c r="E15" s="36"/>
      <c r="F15" s="36"/>
      <c r="G15" s="33" t="s">
        <v>27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20" ht="15.75" customHeight="1" x14ac:dyDescent="0.3">
      <c r="A16" s="27">
        <v>45823</v>
      </c>
      <c r="B16" s="28"/>
      <c r="C16" s="29"/>
      <c r="D16" s="36">
        <f>2*1034</f>
        <v>2068</v>
      </c>
      <c r="E16" s="36"/>
      <c r="F16" s="36"/>
      <c r="G16" s="33" t="s">
        <v>48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20" ht="15.75" customHeight="1" x14ac:dyDescent="0.3">
      <c r="A17" s="27">
        <v>45826</v>
      </c>
      <c r="B17" s="28"/>
      <c r="C17" s="29"/>
      <c r="D17" s="36">
        <f>5*716</f>
        <v>3580</v>
      </c>
      <c r="E17" s="36"/>
      <c r="F17" s="36"/>
      <c r="G17" s="33" t="s">
        <v>50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T17" s="2"/>
    </row>
    <row r="18" spans="1:20" ht="15.75" customHeight="1" x14ac:dyDescent="0.3">
      <c r="A18" s="27">
        <v>45826</v>
      </c>
      <c r="B18" s="28"/>
      <c r="C18" s="29"/>
      <c r="D18" s="36">
        <v>537</v>
      </c>
      <c r="E18" s="36"/>
      <c r="F18" s="36"/>
      <c r="G18" s="33" t="s">
        <v>51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T18" s="2"/>
    </row>
    <row r="19" spans="1:20" ht="15.75" customHeight="1" x14ac:dyDescent="0.3">
      <c r="A19" s="27">
        <v>45827</v>
      </c>
      <c r="B19" s="28"/>
      <c r="C19" s="29"/>
      <c r="D19" s="36">
        <v>20000</v>
      </c>
      <c r="E19" s="36"/>
      <c r="F19" s="36"/>
      <c r="G19" s="27" t="s">
        <v>52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T19" s="2"/>
    </row>
    <row r="20" spans="1:20" ht="15.75" customHeight="1" x14ac:dyDescent="0.3">
      <c r="A20" s="27">
        <v>45831</v>
      </c>
      <c r="B20" s="28"/>
      <c r="C20" s="29"/>
      <c r="D20" s="36">
        <v>1023</v>
      </c>
      <c r="E20" s="36"/>
      <c r="F20" s="36"/>
      <c r="G20" s="33" t="s">
        <v>38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T20" s="2"/>
    </row>
    <row r="21" spans="1:20" ht="15.75" customHeight="1" x14ac:dyDescent="0.3">
      <c r="A21" s="27">
        <v>45831</v>
      </c>
      <c r="B21" s="28"/>
      <c r="C21" s="29"/>
      <c r="D21" s="36">
        <f>528+327</f>
        <v>855</v>
      </c>
      <c r="E21" s="36"/>
      <c r="F21" s="36"/>
      <c r="G21" s="27" t="s">
        <v>54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T21" s="2"/>
    </row>
    <row r="22" spans="1:20" ht="15.75" customHeight="1" x14ac:dyDescent="0.3">
      <c r="A22" s="27">
        <v>45831</v>
      </c>
      <c r="B22" s="28"/>
      <c r="C22" s="29"/>
      <c r="D22" s="36">
        <v>3167</v>
      </c>
      <c r="E22" s="36"/>
      <c r="F22" s="36"/>
      <c r="G22" s="33" t="s">
        <v>27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T22" s="2"/>
    </row>
    <row r="23" spans="1:20" ht="15.75" customHeight="1" x14ac:dyDescent="0.3">
      <c r="A23" s="27">
        <v>45831</v>
      </c>
      <c r="B23" s="28"/>
      <c r="C23" s="29"/>
      <c r="D23" s="36">
        <f>2*619</f>
        <v>1238</v>
      </c>
      <c r="E23" s="36"/>
      <c r="F23" s="36"/>
      <c r="G23" s="27" t="s">
        <v>55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T23" s="2"/>
    </row>
    <row r="24" spans="1:20" ht="15.75" customHeight="1" x14ac:dyDescent="0.3">
      <c r="A24" s="27">
        <v>45831</v>
      </c>
      <c r="B24" s="28"/>
      <c r="C24" s="29"/>
      <c r="D24" s="36">
        <v>532</v>
      </c>
      <c r="E24" s="36"/>
      <c r="F24" s="36"/>
      <c r="G24" s="27" t="s">
        <v>56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T24" s="2"/>
    </row>
    <row r="25" spans="1:20" ht="15.75" customHeight="1" x14ac:dyDescent="0.3">
      <c r="A25" s="27">
        <v>45831</v>
      </c>
      <c r="B25" s="28"/>
      <c r="C25" s="29"/>
      <c r="D25" s="36">
        <f>3*322</f>
        <v>966</v>
      </c>
      <c r="E25" s="36"/>
      <c r="F25" s="36"/>
      <c r="G25" s="27" t="s">
        <v>49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T25" s="2"/>
    </row>
    <row r="26" spans="1:20" ht="15.75" customHeight="1" x14ac:dyDescent="0.3">
      <c r="A26" s="27">
        <v>45831</v>
      </c>
      <c r="B26" s="28"/>
      <c r="C26" s="29"/>
      <c r="D26" s="36">
        <v>221</v>
      </c>
      <c r="E26" s="36"/>
      <c r="F26" s="36"/>
      <c r="G26" s="27" t="s">
        <v>57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T26" s="2"/>
    </row>
    <row r="27" spans="1:20" ht="15.75" customHeight="1" x14ac:dyDescent="0.3">
      <c r="A27" s="27">
        <v>45831</v>
      </c>
      <c r="B27" s="28"/>
      <c r="C27" s="29"/>
      <c r="D27" s="36">
        <v>1420.8</v>
      </c>
      <c r="E27" s="36"/>
      <c r="F27" s="36"/>
      <c r="G27" s="33" t="s">
        <v>58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T27" s="2"/>
    </row>
    <row r="28" spans="1:20" ht="15.75" customHeight="1" x14ac:dyDescent="0.3">
      <c r="A28" s="27"/>
      <c r="B28" s="28"/>
      <c r="C28" s="29"/>
      <c r="D28" s="36"/>
      <c r="E28" s="36"/>
      <c r="F28" s="36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20" ht="15.75" customHeight="1" x14ac:dyDescent="0.3">
      <c r="A29" s="46" t="s">
        <v>5</v>
      </c>
      <c r="B29" s="47"/>
      <c r="C29" s="48"/>
      <c r="D29" s="49">
        <f>SUM(D7:F28)</f>
        <v>60178.8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</row>
    <row r="30" spans="1:20" ht="15.75" customHeight="1" x14ac:dyDescent="0.3">
      <c r="A30" s="52" t="s">
        <v>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20" ht="15.75" customHeight="1" x14ac:dyDescent="0.3">
      <c r="A31" s="63" t="s">
        <v>2</v>
      </c>
      <c r="B31" s="64"/>
      <c r="C31" s="65"/>
      <c r="D31" s="63" t="s">
        <v>3</v>
      </c>
      <c r="E31" s="64"/>
      <c r="F31" s="65"/>
      <c r="G31" s="63" t="s">
        <v>4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5"/>
    </row>
    <row r="32" spans="1:20" ht="15.75" customHeight="1" x14ac:dyDescent="0.3">
      <c r="A32" s="18">
        <v>45809</v>
      </c>
      <c r="B32" s="19"/>
      <c r="C32" s="20"/>
      <c r="D32" s="21">
        <v>3150</v>
      </c>
      <c r="E32" s="22"/>
      <c r="F32" s="23"/>
      <c r="G32" s="24" t="s">
        <v>32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6"/>
    </row>
    <row r="33" spans="1:18" ht="15.75" customHeight="1" x14ac:dyDescent="0.3">
      <c r="A33" s="18">
        <v>45815</v>
      </c>
      <c r="B33" s="19"/>
      <c r="C33" s="20"/>
      <c r="D33" s="21">
        <v>5000</v>
      </c>
      <c r="E33" s="22"/>
      <c r="F33" s="23"/>
      <c r="G33" s="100" t="s">
        <v>40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</row>
    <row r="34" spans="1:18" ht="15.75" customHeight="1" x14ac:dyDescent="0.3">
      <c r="A34" s="18"/>
      <c r="B34" s="19"/>
      <c r="C34" s="20"/>
      <c r="D34" s="21"/>
      <c r="E34" s="22"/>
      <c r="F34" s="22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</row>
    <row r="35" spans="1:18" ht="15.75" customHeight="1" x14ac:dyDescent="0.3">
      <c r="A35" s="46" t="s">
        <v>5</v>
      </c>
      <c r="B35" s="47"/>
      <c r="C35" s="48"/>
      <c r="D35" s="49">
        <f>SUM(D32:F34)</f>
        <v>8150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1"/>
    </row>
    <row r="36" spans="1:18" ht="15.75" customHeight="1" x14ac:dyDescent="0.3">
      <c r="A36" s="52" t="s">
        <v>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  <row r="37" spans="1:18" x14ac:dyDescent="0.3">
      <c r="A37" s="63" t="s">
        <v>2</v>
      </c>
      <c r="B37" s="64"/>
      <c r="C37" s="65"/>
      <c r="D37" s="63" t="s">
        <v>3</v>
      </c>
      <c r="E37" s="64"/>
      <c r="F37" s="65"/>
      <c r="G37" s="63" t="s">
        <v>4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5"/>
    </row>
    <row r="38" spans="1:18" x14ac:dyDescent="0.3">
      <c r="A38" s="54">
        <v>45809</v>
      </c>
      <c r="B38" s="55"/>
      <c r="C38" s="56"/>
      <c r="D38" s="57">
        <f>490+99</f>
        <v>589</v>
      </c>
      <c r="E38" s="58"/>
      <c r="F38" s="59"/>
      <c r="G38" s="60" t="s">
        <v>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</row>
    <row r="39" spans="1:18" x14ac:dyDescent="0.3">
      <c r="A39" s="54">
        <v>45809</v>
      </c>
      <c r="B39" s="55"/>
      <c r="C39" s="56"/>
      <c r="D39" s="57">
        <v>545</v>
      </c>
      <c r="E39" s="58"/>
      <c r="F39" s="59"/>
      <c r="G39" s="60" t="s">
        <v>9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</row>
    <row r="40" spans="1:18" x14ac:dyDescent="0.3">
      <c r="A40" s="54">
        <v>45809</v>
      </c>
      <c r="B40" s="55"/>
      <c r="C40" s="56"/>
      <c r="D40" s="57">
        <v>330.48</v>
      </c>
      <c r="E40" s="58"/>
      <c r="F40" s="58"/>
      <c r="G40" s="61" t="s">
        <v>10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</row>
    <row r="41" spans="1:18" x14ac:dyDescent="0.3">
      <c r="A41" s="54">
        <v>45809</v>
      </c>
      <c r="B41" s="55"/>
      <c r="C41" s="56"/>
      <c r="D41" s="57">
        <v>821.67</v>
      </c>
      <c r="E41" s="58"/>
      <c r="F41" s="58"/>
      <c r="G41" s="61" t="s">
        <v>11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2"/>
    </row>
    <row r="42" spans="1:18" x14ac:dyDescent="0.3">
      <c r="A42" s="66"/>
      <c r="B42" s="67"/>
      <c r="C42" s="68"/>
      <c r="D42" s="57"/>
      <c r="E42" s="58"/>
      <c r="F42" s="5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</row>
    <row r="43" spans="1:18" x14ac:dyDescent="0.3">
      <c r="A43" s="53" t="s">
        <v>5</v>
      </c>
      <c r="B43" s="53"/>
      <c r="C43" s="53"/>
      <c r="D43" s="49">
        <f>SUM(D38:F41)</f>
        <v>2286.15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1"/>
    </row>
  </sheetData>
  <mergeCells count="112">
    <mergeCell ref="A26:C26"/>
    <mergeCell ref="D26:F26"/>
    <mergeCell ref="G26:R26"/>
    <mergeCell ref="A27:C27"/>
    <mergeCell ref="D27:F27"/>
    <mergeCell ref="G27:R27"/>
    <mergeCell ref="D24:F24"/>
    <mergeCell ref="G24:R24"/>
    <mergeCell ref="A25:C25"/>
    <mergeCell ref="D25:F25"/>
    <mergeCell ref="G25:R25"/>
    <mergeCell ref="D35:R35"/>
    <mergeCell ref="A36:R36"/>
    <mergeCell ref="A31:C31"/>
    <mergeCell ref="D31:F31"/>
    <mergeCell ref="G31:R31"/>
    <mergeCell ref="A33:C33"/>
    <mergeCell ref="D33:F33"/>
    <mergeCell ref="G33:R33"/>
    <mergeCell ref="A34:C34"/>
    <mergeCell ref="D34:F34"/>
    <mergeCell ref="G34:R34"/>
    <mergeCell ref="A35:C35"/>
    <mergeCell ref="G13:R13"/>
    <mergeCell ref="A13:C13"/>
    <mergeCell ref="A14:C14"/>
    <mergeCell ref="D14:F14"/>
    <mergeCell ref="G14:R14"/>
    <mergeCell ref="A16:C16"/>
    <mergeCell ref="D16:F16"/>
    <mergeCell ref="G16:R16"/>
    <mergeCell ref="A17:C17"/>
    <mergeCell ref="D17:F17"/>
    <mergeCell ref="G17:R17"/>
    <mergeCell ref="A37:C37"/>
    <mergeCell ref="D37:F37"/>
    <mergeCell ref="G37:R37"/>
    <mergeCell ref="A38:C38"/>
    <mergeCell ref="D38:F38"/>
    <mergeCell ref="G38:R38"/>
    <mergeCell ref="A43:C43"/>
    <mergeCell ref="D43:R43"/>
    <mergeCell ref="A39:C39"/>
    <mergeCell ref="D39:F39"/>
    <mergeCell ref="G39:R39"/>
    <mergeCell ref="A40:C40"/>
    <mergeCell ref="D40:F40"/>
    <mergeCell ref="G40:R40"/>
    <mergeCell ref="A41:C41"/>
    <mergeCell ref="D41:F41"/>
    <mergeCell ref="G41:R41"/>
    <mergeCell ref="A42:C42"/>
    <mergeCell ref="D42:F42"/>
    <mergeCell ref="G42:R42"/>
    <mergeCell ref="A30:R30"/>
    <mergeCell ref="A12:C12"/>
    <mergeCell ref="D12:F12"/>
    <mergeCell ref="G12:R12"/>
    <mergeCell ref="D13:F13"/>
    <mergeCell ref="A28:C28"/>
    <mergeCell ref="D28:F28"/>
    <mergeCell ref="G28:R28"/>
    <mergeCell ref="A18:C18"/>
    <mergeCell ref="D18:F18"/>
    <mergeCell ref="G18:R18"/>
    <mergeCell ref="A19:C19"/>
    <mergeCell ref="D19:F19"/>
    <mergeCell ref="G19:R19"/>
    <mergeCell ref="A20:C20"/>
    <mergeCell ref="D20:F20"/>
    <mergeCell ref="A11:C11"/>
    <mergeCell ref="D11:F11"/>
    <mergeCell ref="G11:R11"/>
    <mergeCell ref="A29:C29"/>
    <mergeCell ref="D29:R29"/>
    <mergeCell ref="G20:R20"/>
    <mergeCell ref="A21:C21"/>
    <mergeCell ref="D21:F21"/>
    <mergeCell ref="G21:R21"/>
    <mergeCell ref="A22:C22"/>
    <mergeCell ref="D22:F22"/>
    <mergeCell ref="G22:R22"/>
    <mergeCell ref="A23:C23"/>
    <mergeCell ref="D23:F23"/>
    <mergeCell ref="G23:R23"/>
    <mergeCell ref="A24:C24"/>
    <mergeCell ref="A1:F1"/>
    <mergeCell ref="G1:R1"/>
    <mergeCell ref="A3:P3"/>
    <mergeCell ref="Q3:R3"/>
    <mergeCell ref="A5:R5"/>
    <mergeCell ref="A7:C7"/>
    <mergeCell ref="D7:F7"/>
    <mergeCell ref="G7:R7"/>
    <mergeCell ref="A9:C9"/>
    <mergeCell ref="D9:F9"/>
    <mergeCell ref="G9:R9"/>
    <mergeCell ref="A6:C6"/>
    <mergeCell ref="D6:F6"/>
    <mergeCell ref="G6:R6"/>
    <mergeCell ref="A32:C32"/>
    <mergeCell ref="D32:F32"/>
    <mergeCell ref="G32:R32"/>
    <mergeCell ref="A8:C8"/>
    <mergeCell ref="D8:F8"/>
    <mergeCell ref="G8:R8"/>
    <mergeCell ref="A15:C15"/>
    <mergeCell ref="D15:F15"/>
    <mergeCell ref="G15:R15"/>
    <mergeCell ref="A10:C10"/>
    <mergeCell ref="D10:F10"/>
    <mergeCell ref="G10:R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K55" sqref="K55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39"/>
      <c r="B1" s="39"/>
      <c r="C1" s="39"/>
      <c r="D1" s="39"/>
      <c r="E1" s="39"/>
      <c r="F1" s="40" t="s">
        <v>29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ht="29.25" customHeight="1" x14ac:dyDescent="0.3">
      <c r="A2" s="81"/>
      <c r="B2" s="81"/>
      <c r="C2" s="81"/>
      <c r="D2" s="81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0" x14ac:dyDescent="0.3">
      <c r="A3" s="41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>
        <f>D45+D52</f>
        <v>117922.66</v>
      </c>
      <c r="Q3" s="44"/>
    </row>
    <row r="4" spans="1:20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20" x14ac:dyDescent="0.3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0" x14ac:dyDescent="0.3">
      <c r="A6" s="17" t="s">
        <v>2</v>
      </c>
      <c r="B6" s="17"/>
      <c r="C6" s="17"/>
      <c r="D6" s="17" t="s">
        <v>3</v>
      </c>
      <c r="E6" s="17"/>
      <c r="F6" s="17" t="s">
        <v>14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0" x14ac:dyDescent="0.3">
      <c r="A7" s="78">
        <v>45809</v>
      </c>
      <c r="B7" s="79"/>
      <c r="C7" s="79"/>
      <c r="D7" s="80">
        <v>5000</v>
      </c>
      <c r="E7" s="80"/>
      <c r="F7" s="77" t="s">
        <v>31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20" x14ac:dyDescent="0.3">
      <c r="A8" s="71">
        <v>45809</v>
      </c>
      <c r="B8" s="72"/>
      <c r="C8" s="73"/>
      <c r="D8" s="57">
        <v>5000</v>
      </c>
      <c r="E8" s="59"/>
      <c r="F8" s="77" t="s">
        <v>37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20" x14ac:dyDescent="0.3">
      <c r="A9" s="72">
        <v>45811</v>
      </c>
      <c r="B9" s="61"/>
      <c r="C9" s="61"/>
      <c r="D9" s="58">
        <v>1000</v>
      </c>
      <c r="E9" s="59"/>
      <c r="F9" s="74" t="s">
        <v>22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</row>
    <row r="10" spans="1:20" x14ac:dyDescent="0.3">
      <c r="A10" s="71">
        <v>45811</v>
      </c>
      <c r="B10" s="72"/>
      <c r="C10" s="73"/>
      <c r="D10" s="57">
        <v>1000</v>
      </c>
      <c r="E10" s="59"/>
      <c r="F10" s="74" t="s">
        <v>22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</row>
    <row r="11" spans="1:20" x14ac:dyDescent="0.3">
      <c r="A11" s="78">
        <v>45812</v>
      </c>
      <c r="B11" s="79"/>
      <c r="C11" s="79"/>
      <c r="D11" s="80">
        <v>200</v>
      </c>
      <c r="E11" s="80"/>
      <c r="F11" s="77" t="s">
        <v>21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20" x14ac:dyDescent="0.3">
      <c r="A12" s="71">
        <v>45813</v>
      </c>
      <c r="B12" s="72"/>
      <c r="C12" s="73"/>
      <c r="D12" s="57">
        <v>15000</v>
      </c>
      <c r="E12" s="59"/>
      <c r="F12" s="77" t="s">
        <v>21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20" x14ac:dyDescent="0.3">
      <c r="A13" s="71">
        <v>45813</v>
      </c>
      <c r="B13" s="72"/>
      <c r="C13" s="73"/>
      <c r="D13" s="57">
        <v>85.81</v>
      </c>
      <c r="E13" s="59"/>
      <c r="F13" s="77" t="s">
        <v>21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20" x14ac:dyDescent="0.3">
      <c r="A14" s="71">
        <v>45814</v>
      </c>
      <c r="B14" s="72"/>
      <c r="C14" s="73"/>
      <c r="D14" s="57">
        <v>300</v>
      </c>
      <c r="E14" s="59"/>
      <c r="F14" s="77" t="s">
        <v>21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20" x14ac:dyDescent="0.3">
      <c r="A15" s="71">
        <v>45814</v>
      </c>
      <c r="B15" s="72"/>
      <c r="C15" s="73"/>
      <c r="D15" s="57">
        <v>2500</v>
      </c>
      <c r="E15" s="59"/>
      <c r="F15" s="77" t="s">
        <v>37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20" x14ac:dyDescent="0.3">
      <c r="A16" s="71">
        <v>45815</v>
      </c>
      <c r="B16" s="72"/>
      <c r="C16" s="73"/>
      <c r="D16" s="57">
        <v>10</v>
      </c>
      <c r="E16" s="59"/>
      <c r="F16" s="77" t="s">
        <v>21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T16" s="2"/>
    </row>
    <row r="17" spans="1:17" x14ac:dyDescent="0.3">
      <c r="A17" s="71">
        <v>45815</v>
      </c>
      <c r="B17" s="72"/>
      <c r="C17" s="73"/>
      <c r="D17" s="57">
        <v>2000</v>
      </c>
      <c r="E17" s="59"/>
      <c r="F17" s="77" t="s">
        <v>41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x14ac:dyDescent="0.3">
      <c r="A18" s="71">
        <v>45816</v>
      </c>
      <c r="B18" s="72"/>
      <c r="C18" s="73"/>
      <c r="D18" s="57">
        <v>5000</v>
      </c>
      <c r="E18" s="59"/>
      <c r="F18" s="77" t="s">
        <v>21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x14ac:dyDescent="0.3">
      <c r="A19" s="71">
        <v>45817</v>
      </c>
      <c r="B19" s="72"/>
      <c r="C19" s="73"/>
      <c r="D19" s="57">
        <v>1000</v>
      </c>
      <c r="E19" s="59"/>
      <c r="F19" s="77" t="s">
        <v>42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 x14ac:dyDescent="0.3">
      <c r="A20" s="71">
        <v>45818</v>
      </c>
      <c r="B20" s="72"/>
      <c r="C20" s="73"/>
      <c r="D20" s="57">
        <v>300</v>
      </c>
      <c r="E20" s="59"/>
      <c r="F20" s="74" t="s">
        <v>22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6"/>
    </row>
    <row r="21" spans="1:17" x14ac:dyDescent="0.3">
      <c r="A21" s="71">
        <v>45819</v>
      </c>
      <c r="B21" s="72"/>
      <c r="C21" s="73"/>
      <c r="D21" s="57">
        <v>1000</v>
      </c>
      <c r="E21" s="59"/>
      <c r="F21" s="77" t="s">
        <v>43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 x14ac:dyDescent="0.3">
      <c r="A22" s="71">
        <v>45819</v>
      </c>
      <c r="B22" s="72"/>
      <c r="C22" s="73"/>
      <c r="D22" s="57">
        <v>1000</v>
      </c>
      <c r="E22" s="59"/>
      <c r="F22" s="77" t="s">
        <v>37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x14ac:dyDescent="0.3">
      <c r="A23" s="71">
        <v>45820</v>
      </c>
      <c r="B23" s="72"/>
      <c r="C23" s="73"/>
      <c r="D23" s="57">
        <v>1000</v>
      </c>
      <c r="E23" s="59"/>
      <c r="F23" s="77" t="s">
        <v>21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x14ac:dyDescent="0.3">
      <c r="A24" s="71">
        <v>45822</v>
      </c>
      <c r="B24" s="72"/>
      <c r="C24" s="73"/>
      <c r="D24" s="57">
        <v>3000</v>
      </c>
      <c r="E24" s="59"/>
      <c r="F24" s="77" t="s">
        <v>21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x14ac:dyDescent="0.3">
      <c r="A25" s="71">
        <v>45822</v>
      </c>
      <c r="B25" s="72"/>
      <c r="C25" s="73"/>
      <c r="D25" s="57">
        <v>1000</v>
      </c>
      <c r="E25" s="59"/>
      <c r="F25" s="77" t="s">
        <v>21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3">
      <c r="A26" s="71">
        <v>45822</v>
      </c>
      <c r="B26" s="72"/>
      <c r="C26" s="73"/>
      <c r="D26" s="57">
        <v>500</v>
      </c>
      <c r="E26" s="59"/>
      <c r="F26" s="77" t="s">
        <v>21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x14ac:dyDescent="0.3">
      <c r="A27" s="71">
        <v>45822</v>
      </c>
      <c r="B27" s="72"/>
      <c r="C27" s="73"/>
      <c r="D27" s="57">
        <v>1000</v>
      </c>
      <c r="E27" s="59"/>
      <c r="F27" s="77" t="s">
        <v>21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x14ac:dyDescent="0.3">
      <c r="A28" s="71">
        <v>45822</v>
      </c>
      <c r="B28" s="72"/>
      <c r="C28" s="73"/>
      <c r="D28" s="57">
        <v>1000</v>
      </c>
      <c r="E28" s="59"/>
      <c r="F28" s="77" t="s">
        <v>21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x14ac:dyDescent="0.3">
      <c r="A29" s="71">
        <v>45822</v>
      </c>
      <c r="B29" s="72"/>
      <c r="C29" s="73"/>
      <c r="D29" s="57">
        <v>2000</v>
      </c>
      <c r="E29" s="59"/>
      <c r="F29" s="77" t="s">
        <v>21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 x14ac:dyDescent="0.3">
      <c r="A30" s="71">
        <v>45822</v>
      </c>
      <c r="B30" s="72"/>
      <c r="C30" s="73"/>
      <c r="D30" s="57">
        <v>500</v>
      </c>
      <c r="E30" s="59"/>
      <c r="F30" s="77" t="s">
        <v>21</v>
      </c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x14ac:dyDescent="0.3">
      <c r="A31" s="71">
        <v>45822</v>
      </c>
      <c r="B31" s="72"/>
      <c r="C31" s="73"/>
      <c r="D31" s="57">
        <v>50001</v>
      </c>
      <c r="E31" s="59"/>
      <c r="F31" s="74" t="s">
        <v>22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</row>
    <row r="32" spans="1:17" x14ac:dyDescent="0.3">
      <c r="A32" s="71">
        <v>45822</v>
      </c>
      <c r="B32" s="72"/>
      <c r="C32" s="73"/>
      <c r="D32" s="57">
        <v>10000</v>
      </c>
      <c r="E32" s="59"/>
      <c r="F32" s="77" t="s">
        <v>45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x14ac:dyDescent="0.3">
      <c r="A33" s="71">
        <v>45822</v>
      </c>
      <c r="B33" s="72"/>
      <c r="C33" s="73"/>
      <c r="D33" s="57">
        <v>500</v>
      </c>
      <c r="E33" s="59"/>
      <c r="F33" s="77" t="s">
        <v>46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x14ac:dyDescent="0.3">
      <c r="A34" s="71">
        <v>45822</v>
      </c>
      <c r="B34" s="72"/>
      <c r="C34" s="73"/>
      <c r="D34" s="57">
        <v>1000</v>
      </c>
      <c r="E34" s="59"/>
      <c r="F34" s="77" t="s">
        <v>26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x14ac:dyDescent="0.3">
      <c r="A35" s="71">
        <v>45822</v>
      </c>
      <c r="B35" s="72"/>
      <c r="C35" s="73"/>
      <c r="D35" s="57">
        <v>1000</v>
      </c>
      <c r="E35" s="59"/>
      <c r="F35" s="77" t="s">
        <v>47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x14ac:dyDescent="0.3">
      <c r="A36" s="71">
        <v>45823</v>
      </c>
      <c r="B36" s="72"/>
      <c r="C36" s="73"/>
      <c r="D36" s="57">
        <v>500</v>
      </c>
      <c r="E36" s="59"/>
      <c r="F36" s="77" t="s">
        <v>25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x14ac:dyDescent="0.3">
      <c r="A37" s="71">
        <v>45825</v>
      </c>
      <c r="B37" s="72"/>
      <c r="C37" s="73"/>
      <c r="D37" s="57">
        <v>1500</v>
      </c>
      <c r="E37" s="59"/>
      <c r="F37" s="77" t="s">
        <v>47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 x14ac:dyDescent="0.3">
      <c r="A38" s="71">
        <v>45829</v>
      </c>
      <c r="B38" s="72"/>
      <c r="C38" s="73"/>
      <c r="D38" s="57">
        <v>1000</v>
      </c>
      <c r="E38" s="59"/>
      <c r="F38" s="77" t="s">
        <v>53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3">
      <c r="A39" s="71">
        <v>45833</v>
      </c>
      <c r="B39" s="72"/>
      <c r="C39" s="73"/>
      <c r="D39" s="57">
        <v>500</v>
      </c>
      <c r="E39" s="59"/>
      <c r="F39" s="77" t="s">
        <v>21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 x14ac:dyDescent="0.3">
      <c r="A40" s="71">
        <v>45833</v>
      </c>
      <c r="B40" s="72"/>
      <c r="C40" s="73"/>
      <c r="D40" s="57">
        <v>125.85</v>
      </c>
      <c r="E40" s="59"/>
      <c r="F40" s="77" t="s">
        <v>21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 x14ac:dyDescent="0.3">
      <c r="A41" s="71">
        <v>45835</v>
      </c>
      <c r="B41" s="72"/>
      <c r="C41" s="73"/>
      <c r="D41" s="57">
        <v>100</v>
      </c>
      <c r="E41" s="59"/>
      <c r="F41" s="77" t="s">
        <v>21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x14ac:dyDescent="0.3">
      <c r="A42" s="71">
        <v>45837</v>
      </c>
      <c r="B42" s="72"/>
      <c r="C42" s="73"/>
      <c r="D42" s="57">
        <v>1000</v>
      </c>
      <c r="E42" s="59"/>
      <c r="F42" s="77" t="s">
        <v>21</v>
      </c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 x14ac:dyDescent="0.3">
      <c r="A43" s="71">
        <v>45838</v>
      </c>
      <c r="B43" s="72"/>
      <c r="C43" s="73"/>
      <c r="D43" s="57">
        <v>300</v>
      </c>
      <c r="E43" s="59"/>
      <c r="F43" s="77" t="s">
        <v>21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 x14ac:dyDescent="0.3">
      <c r="A44" s="71"/>
      <c r="B44" s="72"/>
      <c r="C44" s="73"/>
      <c r="D44" s="57"/>
      <c r="E44" s="59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 x14ac:dyDescent="0.3">
      <c r="A45" s="83" t="s">
        <v>5</v>
      </c>
      <c r="B45" s="83"/>
      <c r="C45" s="83"/>
      <c r="D45" s="84">
        <f>SUM(D7:E44)</f>
        <v>117922.66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7" spans="1:17" x14ac:dyDescent="0.3">
      <c r="A47" s="45" t="s">
        <v>15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x14ac:dyDescent="0.3">
      <c r="A48" s="17" t="s">
        <v>2</v>
      </c>
      <c r="B48" s="17"/>
      <c r="C48" s="17"/>
      <c r="D48" s="17" t="s">
        <v>3</v>
      </c>
      <c r="E48" s="17"/>
      <c r="F48" s="17" t="s">
        <v>16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3">
      <c r="A49" s="71"/>
      <c r="B49" s="72"/>
      <c r="C49" s="73"/>
      <c r="D49" s="57"/>
      <c r="E49" s="59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3">
      <c r="A50" s="71"/>
      <c r="B50" s="72"/>
      <c r="C50" s="73"/>
      <c r="D50" s="57"/>
      <c r="E50" s="59"/>
      <c r="F50" s="74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6"/>
    </row>
    <row r="51" spans="1:17" x14ac:dyDescent="0.3">
      <c r="A51" s="71"/>
      <c r="B51" s="72"/>
      <c r="C51" s="73"/>
      <c r="D51" s="57"/>
      <c r="E51" s="59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</row>
    <row r="52" spans="1:17" x14ac:dyDescent="0.3">
      <c r="A52" s="83" t="s">
        <v>5</v>
      </c>
      <c r="B52" s="83"/>
      <c r="C52" s="83"/>
      <c r="D52" s="84">
        <f>SUM(D49:E51)</f>
        <v>0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</sheetData>
  <mergeCells count="140">
    <mergeCell ref="A52:C52"/>
    <mergeCell ref="D52:Q52"/>
    <mergeCell ref="A4:Q4"/>
    <mergeCell ref="A29:C29"/>
    <mergeCell ref="D29:E29"/>
    <mergeCell ref="F29:Q29"/>
    <mergeCell ref="A31:C31"/>
    <mergeCell ref="D31:E31"/>
    <mergeCell ref="F31:Q31"/>
    <mergeCell ref="A48:C48"/>
    <mergeCell ref="D48:E48"/>
    <mergeCell ref="F48:Q48"/>
    <mergeCell ref="A45:C45"/>
    <mergeCell ref="D45:Q45"/>
    <mergeCell ref="A47:Q47"/>
    <mergeCell ref="A33:C33"/>
    <mergeCell ref="D33:E33"/>
    <mergeCell ref="F33:Q33"/>
    <mergeCell ref="A30:C30"/>
    <mergeCell ref="D30:E30"/>
    <mergeCell ref="F30:Q30"/>
    <mergeCell ref="A28:C28"/>
    <mergeCell ref="D28:E28"/>
    <mergeCell ref="F28:Q28"/>
    <mergeCell ref="A32:C32"/>
    <mergeCell ref="D32:E32"/>
    <mergeCell ref="F32:Q32"/>
    <mergeCell ref="A26:C26"/>
    <mergeCell ref="D26:E26"/>
    <mergeCell ref="F26:Q26"/>
    <mergeCell ref="A27:C27"/>
    <mergeCell ref="D27:E27"/>
    <mergeCell ref="F27:Q27"/>
    <mergeCell ref="A24:C24"/>
    <mergeCell ref="D24:E24"/>
    <mergeCell ref="F24:Q24"/>
    <mergeCell ref="A25:C25"/>
    <mergeCell ref="D25:E25"/>
    <mergeCell ref="F25:Q25"/>
    <mergeCell ref="A22:C22"/>
    <mergeCell ref="D22:E22"/>
    <mergeCell ref="F22:Q22"/>
    <mergeCell ref="A23:C23"/>
    <mergeCell ref="D23:E23"/>
    <mergeCell ref="F23:Q23"/>
    <mergeCell ref="A20:C20"/>
    <mergeCell ref="D20:E20"/>
    <mergeCell ref="F20:Q20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D12:E12"/>
    <mergeCell ref="F12:Q12"/>
    <mergeCell ref="A13:C13"/>
    <mergeCell ref="D13:E13"/>
    <mergeCell ref="F13:Q13"/>
    <mergeCell ref="A14:C14"/>
    <mergeCell ref="D14:E14"/>
    <mergeCell ref="F14:Q14"/>
    <mergeCell ref="A15:C15"/>
    <mergeCell ref="D15:E15"/>
    <mergeCell ref="F15:Q15"/>
    <mergeCell ref="A7:C7"/>
    <mergeCell ref="D7:E7"/>
    <mergeCell ref="F7:Q7"/>
    <mergeCell ref="A8:C8"/>
    <mergeCell ref="D8:E8"/>
    <mergeCell ref="F8:Q8"/>
    <mergeCell ref="A1:E2"/>
    <mergeCell ref="F1:Q2"/>
    <mergeCell ref="A3:O3"/>
    <mergeCell ref="P3:Q3"/>
    <mergeCell ref="A5:Q5"/>
    <mergeCell ref="A6:C6"/>
    <mergeCell ref="D6:E6"/>
    <mergeCell ref="F6:Q6"/>
    <mergeCell ref="A51:C51"/>
    <mergeCell ref="D51:E51"/>
    <mergeCell ref="F51:Q51"/>
    <mergeCell ref="A40:C40"/>
    <mergeCell ref="D40:E40"/>
    <mergeCell ref="F40:Q40"/>
    <mergeCell ref="A41:C41"/>
    <mergeCell ref="D41:E41"/>
    <mergeCell ref="F41:Q41"/>
    <mergeCell ref="A42:C42"/>
    <mergeCell ref="D42:E42"/>
    <mergeCell ref="F42:Q42"/>
    <mergeCell ref="A43:C43"/>
    <mergeCell ref="D43:E43"/>
    <mergeCell ref="F43:Q43"/>
    <mergeCell ref="A34:C34"/>
    <mergeCell ref="D34:E34"/>
    <mergeCell ref="F34:Q34"/>
    <mergeCell ref="A35:C35"/>
    <mergeCell ref="D35:E35"/>
    <mergeCell ref="F35:Q35"/>
    <mergeCell ref="A36:C36"/>
    <mergeCell ref="D36:E36"/>
    <mergeCell ref="F36:Q36"/>
    <mergeCell ref="A37:C37"/>
    <mergeCell ref="D37:E37"/>
    <mergeCell ref="F37:Q37"/>
    <mergeCell ref="A38:C38"/>
    <mergeCell ref="D38:E38"/>
    <mergeCell ref="F38:Q38"/>
    <mergeCell ref="A39:C39"/>
    <mergeCell ref="D39:E39"/>
    <mergeCell ref="F39:Q39"/>
    <mergeCell ref="A49:C49"/>
    <mergeCell ref="D49:E49"/>
    <mergeCell ref="F49:Q49"/>
    <mergeCell ref="A50:C50"/>
    <mergeCell ref="D50:E50"/>
    <mergeCell ref="F50:Q50"/>
    <mergeCell ref="A44:C44"/>
    <mergeCell ref="D44:E44"/>
    <mergeCell ref="F44:Q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8" sqref="D8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39"/>
      <c r="B1" s="39"/>
      <c r="C1" s="39"/>
      <c r="D1" s="39"/>
      <c r="E1" s="39"/>
      <c r="F1" s="40" t="s">
        <v>30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5.5" customHeight="1" x14ac:dyDescent="0.3">
      <c r="A2" s="81"/>
      <c r="B2" s="81"/>
      <c r="C2" s="81"/>
      <c r="D2" s="81"/>
      <c r="E2" s="81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4" spans="1:18" x14ac:dyDescent="0.3">
      <c r="A4" s="45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3">
      <c r="A5" s="17" t="s">
        <v>17</v>
      </c>
      <c r="B5" s="17"/>
      <c r="C5" s="17"/>
      <c r="D5" s="63" t="s">
        <v>18</v>
      </c>
      <c r="E5" s="64"/>
      <c r="F5" s="64"/>
      <c r="G5" s="64"/>
      <c r="H5" s="64"/>
      <c r="I5" s="65"/>
      <c r="J5" s="63" t="s">
        <v>19</v>
      </c>
      <c r="K5" s="65"/>
      <c r="L5" s="3" t="s">
        <v>20</v>
      </c>
      <c r="M5" s="63" t="s">
        <v>14</v>
      </c>
      <c r="N5" s="64"/>
      <c r="O5" s="64"/>
      <c r="P5" s="64"/>
      <c r="Q5" s="64"/>
      <c r="R5" s="65"/>
    </row>
    <row r="6" spans="1:18" x14ac:dyDescent="0.3">
      <c r="A6" s="27">
        <v>45778</v>
      </c>
      <c r="B6" s="28"/>
      <c r="C6" s="29"/>
      <c r="D6" s="33" t="s">
        <v>23</v>
      </c>
      <c r="E6" s="34"/>
      <c r="F6" s="34"/>
      <c r="G6" s="34"/>
      <c r="H6" s="34"/>
      <c r="I6" s="35"/>
      <c r="J6" s="89"/>
      <c r="K6" s="90"/>
      <c r="L6" s="4">
        <v>50000</v>
      </c>
      <c r="M6" s="91" t="s">
        <v>24</v>
      </c>
      <c r="N6" s="92"/>
      <c r="O6" s="92"/>
      <c r="P6" s="92"/>
      <c r="Q6" s="92"/>
      <c r="R6" s="93"/>
    </row>
    <row r="7" spans="1:18" x14ac:dyDescent="0.3">
      <c r="A7" s="27">
        <v>45783</v>
      </c>
      <c r="B7" s="28"/>
      <c r="C7" s="29"/>
      <c r="D7" s="33" t="s">
        <v>59</v>
      </c>
      <c r="E7" s="34"/>
      <c r="F7" s="34"/>
      <c r="G7" s="34"/>
      <c r="H7" s="34"/>
      <c r="I7" s="35"/>
      <c r="J7" s="89"/>
      <c r="K7" s="90"/>
      <c r="L7" s="11">
        <v>94500</v>
      </c>
      <c r="M7" s="91" t="s">
        <v>24</v>
      </c>
      <c r="N7" s="92"/>
      <c r="O7" s="92"/>
      <c r="P7" s="92"/>
      <c r="Q7" s="92"/>
      <c r="R7" s="93"/>
    </row>
    <row r="8" spans="1:18" x14ac:dyDescent="0.3">
      <c r="A8" s="5"/>
      <c r="B8" s="6"/>
      <c r="C8" s="7"/>
      <c r="D8" s="8"/>
      <c r="E8" s="9"/>
      <c r="F8" s="9"/>
      <c r="G8" s="9"/>
      <c r="H8" s="9"/>
      <c r="I8" s="10"/>
      <c r="J8" s="12"/>
      <c r="K8" s="13"/>
      <c r="L8" s="11"/>
      <c r="M8" s="14"/>
      <c r="N8" s="15"/>
      <c r="O8" s="15"/>
      <c r="P8" s="15"/>
      <c r="Q8" s="15"/>
      <c r="R8" s="16"/>
    </row>
    <row r="9" spans="1:18" x14ac:dyDescent="0.3">
      <c r="A9" s="86"/>
      <c r="B9" s="87"/>
      <c r="C9" s="87"/>
      <c r="D9" s="88"/>
      <c r="E9" s="88"/>
      <c r="F9" s="88"/>
      <c r="G9" s="88"/>
      <c r="H9" s="88"/>
      <c r="I9" s="88"/>
      <c r="J9" s="97" t="s">
        <v>5</v>
      </c>
      <c r="K9" s="98"/>
      <c r="L9" s="99">
        <f>SUM(L6:L7)</f>
        <v>144500</v>
      </c>
      <c r="M9" s="94"/>
      <c r="N9" s="95"/>
      <c r="O9" s="95"/>
      <c r="P9" s="95"/>
      <c r="Q9" s="95"/>
      <c r="R9" s="96"/>
    </row>
  </sheetData>
  <mergeCells count="19">
    <mergeCell ref="A9:C9"/>
    <mergeCell ref="D9:I9"/>
    <mergeCell ref="J9:K9"/>
    <mergeCell ref="M9:R9"/>
    <mergeCell ref="A6:C6"/>
    <mergeCell ref="D6:I6"/>
    <mergeCell ref="J6:K6"/>
    <mergeCell ref="M6:R6"/>
    <mergeCell ref="A7:C7"/>
    <mergeCell ref="D7:I7"/>
    <mergeCell ref="J7:K7"/>
    <mergeCell ref="M7:R7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2025-11-22T14:48:08Z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