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5\"/>
    </mc:Choice>
  </mc:AlternateContent>
  <bookViews>
    <workbookView xWindow="0" yWindow="0" windowWidth="28800" windowHeight="12330"/>
  </bookViews>
  <sheets>
    <sheet name="Расходы" sheetId="1" r:id="rId1"/>
    <sheet name="Поступления Tbank" sheetId="2" r:id="rId2"/>
    <sheet name="Прочие поступления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L10" i="3"/>
  <c r="L7" i="3"/>
  <c r="L6" i="3"/>
  <c r="D43" i="1"/>
  <c r="D40" i="1"/>
  <c r="D24" i="1"/>
  <c r="D23" i="1"/>
  <c r="D21" i="1"/>
  <c r="D15" i="1"/>
  <c r="D13" i="1"/>
  <c r="D37" i="1"/>
  <c r="D38" i="2" l="1"/>
  <c r="D30" i="1" l="1"/>
  <c r="D31" i="2" l="1"/>
  <c r="P3" i="2" l="1"/>
  <c r="D48" i="1"/>
  <c r="Q3" i="1" l="1"/>
</calcChain>
</file>

<file path=xl/sharedStrings.xml><?xml version="1.0" encoding="utf-8"?>
<sst xmlns="http://schemas.openxmlformats.org/spreadsheetml/2006/main" count="99" uniqueCount="64">
  <si>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</si>
  <si>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</si>
  <si>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</si>
  <si>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</si>
  <si>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</si>
  <si>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</si>
  <si>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</si>
  <si>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</si>
  <si>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</si>
  <si>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</si>
  <si>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</si>
  <si>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</si>
  <si>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</si>
  <si>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</si>
  <si>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</si>
  <si>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</si>
  <si>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</si>
  <si>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</si>
  <si>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</si>
  <si>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</si>
  <si>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</si>
  <si>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</si>
  <si>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Пожертование по эквайрингу</t>
  </si>
  <si>
    <t>Внесение денежных средств на депозит в клинику ООО "ВЕТЭМБУЛАНС.РУ"</t>
  </si>
  <si>
    <t>Дударев Павел Владимирович (учредитель)</t>
  </si>
  <si>
    <t>Продукты питания. Молоко для выкармливания  Lactol Kitty Milk (1 банка)</t>
  </si>
  <si>
    <t>Анна</t>
  </si>
  <si>
    <t>Оборудование. Переноска для грызунов TWISTER (2 штуки)</t>
  </si>
  <si>
    <t>Транспортные расходы. Доставка бельчонка на рентген</t>
  </si>
  <si>
    <t>Отчет о полученных пожертвованиях и расходах АНО "БЕЛКОСПАС" за июль 2025 года</t>
  </si>
  <si>
    <t>Денежные поступления на основной расчетный счет АНО "БЕЛКОСПАС" за июль 2025 года</t>
  </si>
  <si>
    <t>Прочие поступления в пользу АНО "БЕЛКОСПАС" за июль 2025 года</t>
  </si>
  <si>
    <t xml:space="preserve">Аренда помещения главного офиса за июль 2025           
</t>
  </si>
  <si>
    <t>Поступление с платформы "Planeta.ru", краудфандинговая кампания "Дичальник "Новые Дубки"</t>
  </si>
  <si>
    <t>Строительство. Дичальник "Новые Дубки"</t>
  </si>
  <si>
    <t>Ярослав</t>
  </si>
  <si>
    <t>Константин</t>
  </si>
  <si>
    <t>Транспортные расходы. Тестирование сервиса аренды автомобилей</t>
  </si>
  <si>
    <t>Наталья</t>
  </si>
  <si>
    <t>Расходные материалы. Бумага для печати грамот и дипломов</t>
  </si>
  <si>
    <t>Расходные материалы. Рамка для фото / грамот / дипломов</t>
  </si>
  <si>
    <t>Продукты питания. Смесь для корма грызунов (1 упаковка)</t>
  </si>
  <si>
    <t>Медицинские услуги. Лечение белки</t>
  </si>
  <si>
    <t>Расходные материалы. Термометр</t>
  </si>
  <si>
    <t>Расходные материалы. Грелка для животных</t>
  </si>
  <si>
    <t>Расходные материалы. Пеленка многоразовая для животных (2 штуки)</t>
  </si>
  <si>
    <t>Расходные материалы. Набор для выкармливания котят (1 комплект)</t>
  </si>
  <si>
    <t>Продукты питания. Каша гречневая безмолочная (2 пачки)</t>
  </si>
  <si>
    <t>Транспортные расходы. Доставка бельчат из Москвы в дичальник "Новые Дубки"</t>
  </si>
  <si>
    <t>Основные средства. Клетка для содержания грызунов</t>
  </si>
  <si>
    <t>Продукты питания. Семена подсолнечника нежареные (2,1 кг)</t>
  </si>
  <si>
    <t>Продукты питания. Яблоки вяленые (0,5 кг)</t>
  </si>
  <si>
    <t>Продукты питания. Орех фундук нечищенный (4 кг)</t>
  </si>
  <si>
    <t>Продукты питания. Орех кедровый неочищенный (2 кг)</t>
  </si>
  <si>
    <t>Тестирование платежного шлюза</t>
  </si>
  <si>
    <t>Марина</t>
  </si>
  <si>
    <t>Александра</t>
  </si>
  <si>
    <t>Транспортные расходы. Доставка бельчонка между клиниками</t>
  </si>
  <si>
    <t>Транспортные расходы. Доставка продуктов питания в дичальник "Быково"</t>
  </si>
  <si>
    <t>Услуги связи. АТС Горячей линии за июль 2025</t>
  </si>
  <si>
    <t>Услуги связи. АТС Горячей линии за август 2025</t>
  </si>
  <si>
    <t>Денежные средства на строительство дичальника "Новые дубки"</t>
  </si>
  <si>
    <t>Заитов Александр</t>
  </si>
  <si>
    <t>Закупка дополнительного оснащения для дичальника "Новые дубки"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</si>
</sst>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/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topLeftCell="A10" workbookViewId="0">
      <selection activeCell="A39" sqref="A39:C39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9.42578125" style="1" bestFit="1" customWidth="1"/>
    <col min="21" max="16384" width="9.140625" style="1"/>
  </cols>
  <sheetData>
    <row r="1" spans="1:20" ht="49.5" customHeight="1" x14ac:dyDescent="0.3">
      <c r="A1" s="45"/>
      <c r="B1" s="45"/>
      <c r="C1" s="45"/>
      <c r="D1" s="45"/>
      <c r="E1" s="45"/>
      <c r="F1" s="45"/>
      <c r="G1" s="46" t="s">
        <v>29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3" spans="1:20" x14ac:dyDescent="0.3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9">
        <f>D30+D40+D48</f>
        <v>135645.35999999999</v>
      </c>
      <c r="R3" s="50"/>
    </row>
    <row r="5" spans="1:20" ht="28.5" customHeight="1" x14ac:dyDescent="0.3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20" x14ac:dyDescent="0.3">
      <c r="A6" s="53" t="s">
        <v>2</v>
      </c>
      <c r="B6" s="53"/>
      <c r="C6" s="53"/>
      <c r="D6" s="53" t="s">
        <v>3</v>
      </c>
      <c r="E6" s="53"/>
      <c r="F6" s="53"/>
      <c r="G6" s="53" t="s">
        <v>4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20" x14ac:dyDescent="0.3">
      <c r="A7" s="20">
        <v>45840</v>
      </c>
      <c r="B7" s="21"/>
      <c r="C7" s="21"/>
      <c r="D7" s="22">
        <v>68561.259999999995</v>
      </c>
      <c r="E7" s="22"/>
      <c r="F7" s="22"/>
      <c r="G7" s="23" t="s">
        <v>34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1:20" x14ac:dyDescent="0.3">
      <c r="A8" s="33">
        <v>45845</v>
      </c>
      <c r="B8" s="34"/>
      <c r="C8" s="35"/>
      <c r="D8" s="22">
        <v>278</v>
      </c>
      <c r="E8" s="22"/>
      <c r="F8" s="22"/>
      <c r="G8" s="33" t="s">
        <v>41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</row>
    <row r="9" spans="1:20" x14ac:dyDescent="0.3">
      <c r="A9" s="33">
        <v>45846</v>
      </c>
      <c r="B9" s="34"/>
      <c r="C9" s="35"/>
      <c r="D9" s="29">
        <v>5421</v>
      </c>
      <c r="E9" s="30"/>
      <c r="F9" s="52"/>
      <c r="G9" s="23" t="s">
        <v>42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</row>
    <row r="10" spans="1:20" x14ac:dyDescent="0.3">
      <c r="A10" s="20">
        <v>45846</v>
      </c>
      <c r="B10" s="21"/>
      <c r="C10" s="21"/>
      <c r="D10" s="22">
        <v>127</v>
      </c>
      <c r="E10" s="22"/>
      <c r="F10" s="22"/>
      <c r="G10" s="23" t="s">
        <v>43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5"/>
      <c r="T10" s="2"/>
    </row>
    <row r="11" spans="1:20" x14ac:dyDescent="0.3">
      <c r="A11" s="33">
        <v>45846</v>
      </c>
      <c r="B11" s="34"/>
      <c r="C11" s="35"/>
      <c r="D11" s="22">
        <v>1346</v>
      </c>
      <c r="E11" s="22"/>
      <c r="F11" s="22"/>
      <c r="G11" s="23" t="s">
        <v>44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5"/>
    </row>
    <row r="12" spans="1:20" x14ac:dyDescent="0.3">
      <c r="A12" s="33">
        <v>45846</v>
      </c>
      <c r="B12" s="34"/>
      <c r="C12" s="35"/>
      <c r="D12" s="22">
        <v>633</v>
      </c>
      <c r="E12" s="22"/>
      <c r="F12" s="22"/>
      <c r="G12" s="23" t="s">
        <v>45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</row>
    <row r="13" spans="1:20" ht="15.75" customHeight="1" x14ac:dyDescent="0.3">
      <c r="A13" s="33">
        <v>45846</v>
      </c>
      <c r="B13" s="34"/>
      <c r="C13" s="35"/>
      <c r="D13" s="22">
        <f>2*1057</f>
        <v>2114</v>
      </c>
      <c r="E13" s="22"/>
      <c r="F13" s="22"/>
      <c r="G13" s="23" t="s">
        <v>27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5"/>
    </row>
    <row r="14" spans="1:20" ht="15.75" customHeight="1" x14ac:dyDescent="0.3">
      <c r="A14" s="33">
        <v>45846</v>
      </c>
      <c r="B14" s="34"/>
      <c r="C14" s="35"/>
      <c r="D14" s="22">
        <v>290</v>
      </c>
      <c r="E14" s="22"/>
      <c r="F14" s="22"/>
      <c r="G14" s="23" t="s">
        <v>46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0" ht="15.75" customHeight="1" x14ac:dyDescent="0.3">
      <c r="A15" s="33">
        <v>45846</v>
      </c>
      <c r="B15" s="34"/>
      <c r="C15" s="35"/>
      <c r="D15" s="22">
        <f>2*122</f>
        <v>244</v>
      </c>
      <c r="E15" s="22"/>
      <c r="F15" s="22"/>
      <c r="G15" s="23" t="s">
        <v>47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5"/>
    </row>
    <row r="16" spans="1:20" ht="15.75" customHeight="1" x14ac:dyDescent="0.3">
      <c r="A16" s="33">
        <v>45846</v>
      </c>
      <c r="B16" s="34"/>
      <c r="C16" s="35"/>
      <c r="D16" s="22">
        <v>2169</v>
      </c>
      <c r="E16" s="22"/>
      <c r="F16" s="22"/>
      <c r="G16" s="23" t="s">
        <v>25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</row>
    <row r="17" spans="1:20" ht="15.75" customHeight="1" x14ac:dyDescent="0.3">
      <c r="A17" s="33">
        <v>45848</v>
      </c>
      <c r="B17" s="34"/>
      <c r="C17" s="35"/>
      <c r="D17" s="22">
        <v>20132.3</v>
      </c>
      <c r="E17" s="22"/>
      <c r="F17" s="22"/>
      <c r="G17" s="23" t="s">
        <v>48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  <c r="T17" s="2"/>
    </row>
    <row r="18" spans="1:20" ht="15.75" customHeight="1" x14ac:dyDescent="0.3">
      <c r="A18" s="33">
        <v>45851</v>
      </c>
      <c r="B18" s="34"/>
      <c r="C18" s="35"/>
      <c r="D18" s="22">
        <v>3786</v>
      </c>
      <c r="E18" s="22"/>
      <c r="F18" s="22"/>
      <c r="G18" s="23" t="s">
        <v>49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T18" s="2"/>
    </row>
    <row r="19" spans="1:20" ht="15.75" customHeight="1" x14ac:dyDescent="0.3">
      <c r="A19" s="33">
        <v>45852</v>
      </c>
      <c r="B19" s="34"/>
      <c r="C19" s="35"/>
      <c r="D19" s="22">
        <v>2317</v>
      </c>
      <c r="E19" s="22"/>
      <c r="F19" s="22"/>
      <c r="G19" s="23" t="s">
        <v>25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  <c r="T19" s="2"/>
    </row>
    <row r="20" spans="1:20" ht="15.75" customHeight="1" x14ac:dyDescent="0.3">
      <c r="A20" s="33">
        <v>45852</v>
      </c>
      <c r="B20" s="34"/>
      <c r="C20" s="35"/>
      <c r="D20" s="22">
        <v>2317</v>
      </c>
      <c r="E20" s="22"/>
      <c r="F20" s="22"/>
      <c r="G20" s="23" t="s">
        <v>25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T20" s="2"/>
    </row>
    <row r="21" spans="1:20" ht="15.75" customHeight="1" x14ac:dyDescent="0.3">
      <c r="A21" s="33">
        <v>45862</v>
      </c>
      <c r="B21" s="34"/>
      <c r="C21" s="35"/>
      <c r="D21" s="22">
        <f>3*454</f>
        <v>1362</v>
      </c>
      <c r="E21" s="22"/>
      <c r="F21" s="22"/>
      <c r="G21" s="33" t="s">
        <v>50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  <c r="T21" s="2"/>
    </row>
    <row r="22" spans="1:20" ht="15.75" customHeight="1" x14ac:dyDescent="0.3">
      <c r="A22" s="33">
        <v>45862</v>
      </c>
      <c r="B22" s="34"/>
      <c r="C22" s="35"/>
      <c r="D22" s="22">
        <v>473</v>
      </c>
      <c r="E22" s="22"/>
      <c r="F22" s="22"/>
      <c r="G22" s="23" t="s">
        <v>51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  <c r="T22" s="2"/>
    </row>
    <row r="23" spans="1:20" ht="15.75" customHeight="1" x14ac:dyDescent="0.3">
      <c r="A23" s="33">
        <v>45862</v>
      </c>
      <c r="B23" s="34"/>
      <c r="C23" s="35"/>
      <c r="D23" s="22">
        <f>4*827</f>
        <v>3308</v>
      </c>
      <c r="E23" s="22"/>
      <c r="F23" s="22"/>
      <c r="G23" s="33" t="s">
        <v>52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  <c r="T23" s="2"/>
    </row>
    <row r="24" spans="1:20" ht="15.75" customHeight="1" x14ac:dyDescent="0.3">
      <c r="A24" s="33">
        <v>45862</v>
      </c>
      <c r="B24" s="34"/>
      <c r="C24" s="35"/>
      <c r="D24" s="22">
        <f>2*1090</f>
        <v>2180</v>
      </c>
      <c r="E24" s="22"/>
      <c r="F24" s="22"/>
      <c r="G24" s="33" t="s">
        <v>53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  <c r="T24" s="2"/>
    </row>
    <row r="25" spans="1:20" ht="15.75" customHeight="1" x14ac:dyDescent="0.3">
      <c r="A25" s="33">
        <v>45866</v>
      </c>
      <c r="B25" s="34"/>
      <c r="C25" s="35"/>
      <c r="D25" s="22">
        <v>326.39999999999998</v>
      </c>
      <c r="E25" s="22"/>
      <c r="F25" s="22"/>
      <c r="G25" s="23" t="s">
        <v>57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  <c r="T25" s="2"/>
    </row>
    <row r="26" spans="1:20" ht="15.75" customHeight="1" x14ac:dyDescent="0.3">
      <c r="A26" s="33">
        <v>45867</v>
      </c>
      <c r="B26" s="34"/>
      <c r="C26" s="35"/>
      <c r="D26" s="22">
        <v>2347</v>
      </c>
      <c r="E26" s="22"/>
      <c r="F26" s="22"/>
      <c r="G26" s="23" t="s">
        <v>25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  <c r="T26" s="2"/>
    </row>
    <row r="27" spans="1:20" ht="15.75" customHeight="1" x14ac:dyDescent="0.3">
      <c r="A27" s="33">
        <v>45868</v>
      </c>
      <c r="B27" s="34"/>
      <c r="C27" s="35"/>
      <c r="D27" s="22">
        <v>507.6</v>
      </c>
      <c r="E27" s="22"/>
      <c r="F27" s="22"/>
      <c r="G27" s="23" t="s">
        <v>58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  <c r="T27" s="2"/>
    </row>
    <row r="28" spans="1:20" ht="15.75" customHeight="1" x14ac:dyDescent="0.3">
      <c r="A28" s="33"/>
      <c r="B28" s="34"/>
      <c r="C28" s="35"/>
      <c r="D28" s="22"/>
      <c r="E28" s="22"/>
      <c r="F28" s="22"/>
      <c r="G28" s="23" t="s">
        <v>28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5"/>
      <c r="T28" s="2"/>
    </row>
    <row r="29" spans="1:20" ht="15.75" customHeight="1" x14ac:dyDescent="0.3">
      <c r="A29" s="33"/>
      <c r="B29" s="34"/>
      <c r="C29" s="35"/>
      <c r="D29" s="22"/>
      <c r="E29" s="22"/>
      <c r="F29" s="22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20" ht="15.75" customHeight="1" x14ac:dyDescent="0.3">
      <c r="A30" s="54" t="s">
        <v>5</v>
      </c>
      <c r="B30" s="55"/>
      <c r="C30" s="56"/>
      <c r="D30" s="57">
        <f>SUM(D7:F29)</f>
        <v>120239.56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9"/>
    </row>
    <row r="31" spans="1:20" ht="15.75" customHeight="1" x14ac:dyDescent="0.3">
      <c r="A31" s="60" t="s">
        <v>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20" ht="15.75" customHeight="1" x14ac:dyDescent="0.3">
      <c r="A32" s="61" t="s">
        <v>2</v>
      </c>
      <c r="B32" s="62"/>
      <c r="C32" s="63"/>
      <c r="D32" s="61" t="s">
        <v>3</v>
      </c>
      <c r="E32" s="62"/>
      <c r="F32" s="63"/>
      <c r="G32" s="61" t="s">
        <v>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3"/>
    </row>
    <row r="33" spans="1:18" ht="15.75" customHeight="1" x14ac:dyDescent="0.3">
      <c r="A33" s="36">
        <v>45839</v>
      </c>
      <c r="B33" s="37"/>
      <c r="C33" s="38"/>
      <c r="D33" s="39">
        <v>3150</v>
      </c>
      <c r="E33" s="40"/>
      <c r="F33" s="41"/>
      <c r="G33" s="42" t="s">
        <v>59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</row>
    <row r="34" spans="1:18" ht="15.75" customHeight="1" x14ac:dyDescent="0.3">
      <c r="A34" s="36">
        <v>45839</v>
      </c>
      <c r="B34" s="37"/>
      <c r="C34" s="38"/>
      <c r="D34" s="39">
        <v>5000</v>
      </c>
      <c r="E34" s="40"/>
      <c r="F34" s="41"/>
      <c r="G34" s="79" t="s">
        <v>32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</row>
    <row r="35" spans="1:18" ht="15.75" customHeight="1" x14ac:dyDescent="0.3">
      <c r="A35" s="33">
        <v>45845</v>
      </c>
      <c r="B35" s="34"/>
      <c r="C35" s="35"/>
      <c r="D35" s="29">
        <v>567</v>
      </c>
      <c r="E35" s="30"/>
      <c r="F35" s="52"/>
      <c r="G35" s="23" t="s">
        <v>37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</row>
    <row r="36" spans="1:18" ht="15.75" customHeight="1" x14ac:dyDescent="0.3">
      <c r="A36" s="33">
        <v>45845</v>
      </c>
      <c r="B36" s="34"/>
      <c r="C36" s="35"/>
      <c r="D36" s="29">
        <v>294</v>
      </c>
      <c r="E36" s="30"/>
      <c r="F36" s="30"/>
      <c r="G36" s="24" t="s">
        <v>39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</row>
    <row r="37" spans="1:18" ht="15.75" customHeight="1" x14ac:dyDescent="0.3">
      <c r="A37" s="33">
        <v>45845</v>
      </c>
      <c r="B37" s="34"/>
      <c r="C37" s="35"/>
      <c r="D37" s="29">
        <f>5*300</f>
        <v>1500</v>
      </c>
      <c r="E37" s="30"/>
      <c r="F37" s="30"/>
      <c r="G37" s="24" t="s">
        <v>40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</row>
    <row r="38" spans="1:18" ht="15.75" customHeight="1" x14ac:dyDescent="0.3">
      <c r="A38" s="36">
        <v>45869</v>
      </c>
      <c r="B38" s="37"/>
      <c r="C38" s="38"/>
      <c r="D38" s="39">
        <v>3150</v>
      </c>
      <c r="E38" s="40"/>
      <c r="F38" s="41"/>
      <c r="G38" s="42" t="s">
        <v>60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/>
    </row>
    <row r="39" spans="1:18" ht="15.75" customHeight="1" x14ac:dyDescent="0.3">
      <c r="A39" s="26"/>
      <c r="B39" s="27"/>
      <c r="C39" s="28"/>
      <c r="D39" s="29"/>
      <c r="E39" s="30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1:18" ht="15.75" customHeight="1" x14ac:dyDescent="0.3">
      <c r="A40" s="54" t="s">
        <v>5</v>
      </c>
      <c r="B40" s="55"/>
      <c r="C40" s="56"/>
      <c r="D40" s="57">
        <f>SUM(D33:F38)</f>
        <v>13661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</row>
    <row r="41" spans="1:18" ht="15.75" customHeight="1" x14ac:dyDescent="0.3">
      <c r="A41" s="60" t="s">
        <v>7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x14ac:dyDescent="0.3">
      <c r="A42" s="61" t="s">
        <v>2</v>
      </c>
      <c r="B42" s="62"/>
      <c r="C42" s="63"/>
      <c r="D42" s="61" t="s">
        <v>3</v>
      </c>
      <c r="E42" s="62"/>
      <c r="F42" s="63"/>
      <c r="G42" s="61" t="s">
        <v>4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3"/>
    </row>
    <row r="43" spans="1:18" x14ac:dyDescent="0.3">
      <c r="A43" s="64">
        <v>45839</v>
      </c>
      <c r="B43" s="65"/>
      <c r="C43" s="66"/>
      <c r="D43" s="67">
        <f>99+490</f>
        <v>589</v>
      </c>
      <c r="E43" s="68"/>
      <c r="F43" s="69"/>
      <c r="G43" s="70" t="s">
        <v>8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2"/>
    </row>
    <row r="44" spans="1:18" x14ac:dyDescent="0.3">
      <c r="A44" s="64">
        <v>45870</v>
      </c>
      <c r="B44" s="65"/>
      <c r="C44" s="66"/>
      <c r="D44" s="67">
        <f>14*49</f>
        <v>686</v>
      </c>
      <c r="E44" s="68"/>
      <c r="F44" s="69"/>
      <c r="G44" s="70" t="s">
        <v>9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2"/>
    </row>
    <row r="45" spans="1:18" x14ac:dyDescent="0.3">
      <c r="A45" s="64">
        <v>45901</v>
      </c>
      <c r="B45" s="65"/>
      <c r="C45" s="66"/>
      <c r="D45" s="67">
        <v>20.8</v>
      </c>
      <c r="E45" s="68"/>
      <c r="F45" s="68"/>
      <c r="G45" s="71" t="s">
        <v>10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2"/>
    </row>
    <row r="46" spans="1:18" x14ac:dyDescent="0.3">
      <c r="A46" s="64">
        <v>45931</v>
      </c>
      <c r="B46" s="65"/>
      <c r="C46" s="66"/>
      <c r="D46" s="67">
        <v>449</v>
      </c>
      <c r="E46" s="68"/>
      <c r="F46" s="68"/>
      <c r="G46" s="71" t="s">
        <v>11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2"/>
    </row>
    <row r="47" spans="1:18" x14ac:dyDescent="0.3">
      <c r="A47" s="74"/>
      <c r="B47" s="75"/>
      <c r="C47" s="76"/>
      <c r="D47" s="67"/>
      <c r="E47" s="68"/>
      <c r="F47" s="68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8"/>
    </row>
    <row r="48" spans="1:18" x14ac:dyDescent="0.3">
      <c r="A48" s="73" t="s">
        <v>5</v>
      </c>
      <c r="B48" s="73"/>
      <c r="C48" s="73"/>
      <c r="D48" s="57">
        <f>SUM(D43:F46)</f>
        <v>1744.8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9"/>
    </row>
  </sheetData>
  <mergeCells count="127">
    <mergeCell ref="A16:C16"/>
    <mergeCell ref="D16:F16"/>
    <mergeCell ref="G16:R16"/>
    <mergeCell ref="A17:C17"/>
    <mergeCell ref="D17:F17"/>
    <mergeCell ref="G17:R17"/>
    <mergeCell ref="D40:R40"/>
    <mergeCell ref="A41:R41"/>
    <mergeCell ref="A32:C32"/>
    <mergeCell ref="D32:F32"/>
    <mergeCell ref="G32:R32"/>
    <mergeCell ref="A34:C34"/>
    <mergeCell ref="D34:F34"/>
    <mergeCell ref="G34:R34"/>
    <mergeCell ref="A40:C40"/>
    <mergeCell ref="A33:C33"/>
    <mergeCell ref="D33:F33"/>
    <mergeCell ref="G33:R33"/>
    <mergeCell ref="A27:C27"/>
    <mergeCell ref="D27:F27"/>
    <mergeCell ref="G27:R27"/>
    <mergeCell ref="A28:C28"/>
    <mergeCell ref="D28:F28"/>
    <mergeCell ref="G28:R28"/>
    <mergeCell ref="A42:C42"/>
    <mergeCell ref="D42:F42"/>
    <mergeCell ref="G42:R42"/>
    <mergeCell ref="A43:C43"/>
    <mergeCell ref="D43:F43"/>
    <mergeCell ref="G43:R43"/>
    <mergeCell ref="A48:C48"/>
    <mergeCell ref="D48:R48"/>
    <mergeCell ref="A44:C44"/>
    <mergeCell ref="D44:F44"/>
    <mergeCell ref="G44:R44"/>
    <mergeCell ref="A45:C45"/>
    <mergeCell ref="D45:F45"/>
    <mergeCell ref="G45:R45"/>
    <mergeCell ref="A46:C46"/>
    <mergeCell ref="D46:F46"/>
    <mergeCell ref="G46:R46"/>
    <mergeCell ref="A47:C47"/>
    <mergeCell ref="D47:F47"/>
    <mergeCell ref="G47:R47"/>
    <mergeCell ref="A15:C15"/>
    <mergeCell ref="D15:F15"/>
    <mergeCell ref="G15:R15"/>
    <mergeCell ref="A31:R31"/>
    <mergeCell ref="A12:C12"/>
    <mergeCell ref="D12:F12"/>
    <mergeCell ref="G12:R12"/>
    <mergeCell ref="D13:F13"/>
    <mergeCell ref="A29:C29"/>
    <mergeCell ref="D29:F29"/>
    <mergeCell ref="G29:R29"/>
    <mergeCell ref="A18:C18"/>
    <mergeCell ref="D18:F18"/>
    <mergeCell ref="G18:R18"/>
    <mergeCell ref="A19:C19"/>
    <mergeCell ref="D19:F19"/>
    <mergeCell ref="G19:R19"/>
    <mergeCell ref="A20:C20"/>
    <mergeCell ref="D20:F20"/>
    <mergeCell ref="G13:R13"/>
    <mergeCell ref="A13:C13"/>
    <mergeCell ref="A14:C14"/>
    <mergeCell ref="D14:F14"/>
    <mergeCell ref="G14:R14"/>
    <mergeCell ref="A30:C30"/>
    <mergeCell ref="D30:R30"/>
    <mergeCell ref="G20:R20"/>
    <mergeCell ref="A21:C21"/>
    <mergeCell ref="D21:F21"/>
    <mergeCell ref="G21:R21"/>
    <mergeCell ref="A22:C22"/>
    <mergeCell ref="D22:F22"/>
    <mergeCell ref="G22:R22"/>
    <mergeCell ref="A23:C23"/>
    <mergeCell ref="D23:F23"/>
    <mergeCell ref="G23:R23"/>
    <mergeCell ref="A24:C24"/>
    <mergeCell ref="D24:F24"/>
    <mergeCell ref="G24:R24"/>
    <mergeCell ref="A26:C26"/>
    <mergeCell ref="D26:F26"/>
    <mergeCell ref="G26:R26"/>
    <mergeCell ref="A1:F1"/>
    <mergeCell ref="G1:R1"/>
    <mergeCell ref="A3:P3"/>
    <mergeCell ref="Q3:R3"/>
    <mergeCell ref="A5:R5"/>
    <mergeCell ref="A7:C7"/>
    <mergeCell ref="D7:F7"/>
    <mergeCell ref="G7:R7"/>
    <mergeCell ref="A9:C9"/>
    <mergeCell ref="D9:F9"/>
    <mergeCell ref="G9:R9"/>
    <mergeCell ref="A6:C6"/>
    <mergeCell ref="D6:F6"/>
    <mergeCell ref="G6:R6"/>
    <mergeCell ref="A8:C8"/>
    <mergeCell ref="D8:F8"/>
    <mergeCell ref="G8:R8"/>
    <mergeCell ref="A10:C10"/>
    <mergeCell ref="D10:F10"/>
    <mergeCell ref="G10:R10"/>
    <mergeCell ref="A39:C39"/>
    <mergeCell ref="D39:F39"/>
    <mergeCell ref="G39:R39"/>
    <mergeCell ref="A36:C36"/>
    <mergeCell ref="D36:F36"/>
    <mergeCell ref="G36:R36"/>
    <mergeCell ref="A37:C37"/>
    <mergeCell ref="D37:F37"/>
    <mergeCell ref="G37:R37"/>
    <mergeCell ref="A25:C25"/>
    <mergeCell ref="D25:F25"/>
    <mergeCell ref="G25:R25"/>
    <mergeCell ref="A38:C38"/>
    <mergeCell ref="D38:F38"/>
    <mergeCell ref="G38:R38"/>
    <mergeCell ref="A35:C35"/>
    <mergeCell ref="D35:F35"/>
    <mergeCell ref="G35:R35"/>
    <mergeCell ref="A11:C11"/>
    <mergeCell ref="D11:F11"/>
    <mergeCell ref="G11:R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16" workbookViewId="0">
      <selection activeCell="T38" sqref="T38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45"/>
      <c r="B1" s="45"/>
      <c r="C1" s="45"/>
      <c r="D1" s="45"/>
      <c r="E1" s="45"/>
      <c r="F1" s="46" t="s">
        <v>30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0" ht="29.25" customHeight="1" x14ac:dyDescent="0.3">
      <c r="A2" s="90"/>
      <c r="B2" s="90"/>
      <c r="C2" s="90"/>
      <c r="D2" s="90"/>
      <c r="E2" s="90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0" x14ac:dyDescent="0.3">
      <c r="A3" s="47" t="s">
        <v>12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>
        <f>D31+D38</f>
        <v>84764.23</v>
      </c>
      <c r="Q3" s="50"/>
    </row>
    <row r="4" spans="1:20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20" x14ac:dyDescent="0.3">
      <c r="A5" s="51" t="s">
        <v>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0" x14ac:dyDescent="0.3">
      <c r="A6" s="53" t="s">
        <v>2</v>
      </c>
      <c r="B6" s="53"/>
      <c r="C6" s="53"/>
      <c r="D6" s="53" t="s">
        <v>3</v>
      </c>
      <c r="E6" s="53"/>
      <c r="F6" s="53" t="s">
        <v>14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20" x14ac:dyDescent="0.3">
      <c r="A7" s="87">
        <v>45839</v>
      </c>
      <c r="B7" s="88"/>
      <c r="C7" s="88"/>
      <c r="D7" s="89">
        <v>68561.259999999995</v>
      </c>
      <c r="E7" s="89"/>
      <c r="F7" s="83" t="s">
        <v>33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1:20" x14ac:dyDescent="0.3">
      <c r="A8" s="80">
        <v>45841</v>
      </c>
      <c r="B8" s="81"/>
      <c r="C8" s="82"/>
      <c r="D8" s="67">
        <v>1000</v>
      </c>
      <c r="E8" s="69"/>
      <c r="F8" s="83" t="s">
        <v>21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20" x14ac:dyDescent="0.3">
      <c r="A9" s="81">
        <v>45841</v>
      </c>
      <c r="B9" s="71"/>
      <c r="C9" s="71"/>
      <c r="D9" s="68">
        <v>5000</v>
      </c>
      <c r="E9" s="69"/>
      <c r="F9" s="84" t="s">
        <v>26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1:20" x14ac:dyDescent="0.3">
      <c r="A10" s="80">
        <v>45843</v>
      </c>
      <c r="B10" s="81"/>
      <c r="C10" s="82"/>
      <c r="D10" s="67">
        <v>500</v>
      </c>
      <c r="E10" s="69"/>
      <c r="F10" s="83" t="s">
        <v>21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20" x14ac:dyDescent="0.3">
      <c r="A11" s="87">
        <v>45844</v>
      </c>
      <c r="B11" s="88"/>
      <c r="C11" s="88"/>
      <c r="D11" s="89">
        <v>100</v>
      </c>
      <c r="E11" s="89"/>
      <c r="F11" s="83" t="s">
        <v>21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20" x14ac:dyDescent="0.3">
      <c r="A12" s="80">
        <v>45844</v>
      </c>
      <c r="B12" s="81"/>
      <c r="C12" s="82"/>
      <c r="D12" s="67">
        <v>105.98</v>
      </c>
      <c r="E12" s="69"/>
      <c r="F12" s="83" t="s">
        <v>21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20" x14ac:dyDescent="0.3">
      <c r="A13" s="80">
        <v>45844</v>
      </c>
      <c r="B13" s="81"/>
      <c r="C13" s="82"/>
      <c r="D13" s="67">
        <v>1000</v>
      </c>
      <c r="E13" s="69"/>
      <c r="F13" s="83" t="s">
        <v>35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20" x14ac:dyDescent="0.3">
      <c r="A14" s="80">
        <v>45844</v>
      </c>
      <c r="B14" s="81"/>
      <c r="C14" s="82"/>
      <c r="D14" s="67">
        <v>1000</v>
      </c>
      <c r="E14" s="69"/>
      <c r="F14" s="83" t="s">
        <v>36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20" x14ac:dyDescent="0.3">
      <c r="A15" s="80">
        <v>45845</v>
      </c>
      <c r="B15" s="81"/>
      <c r="C15" s="82"/>
      <c r="D15" s="67">
        <v>500</v>
      </c>
      <c r="E15" s="69"/>
      <c r="F15" s="83" t="s">
        <v>38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20" x14ac:dyDescent="0.3">
      <c r="A16" s="80">
        <v>45845</v>
      </c>
      <c r="B16" s="81"/>
      <c r="C16" s="82"/>
      <c r="D16" s="67">
        <v>500</v>
      </c>
      <c r="E16" s="69"/>
      <c r="F16" s="83" t="s">
        <v>21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T16" s="2"/>
    </row>
    <row r="17" spans="1:17" x14ac:dyDescent="0.3">
      <c r="A17" s="80">
        <v>45849</v>
      </c>
      <c r="B17" s="81"/>
      <c r="C17" s="82"/>
      <c r="D17" s="67">
        <v>500</v>
      </c>
      <c r="E17" s="69"/>
      <c r="F17" s="83" t="s">
        <v>21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x14ac:dyDescent="0.3">
      <c r="A18" s="80">
        <v>45849</v>
      </c>
      <c r="B18" s="81"/>
      <c r="C18" s="82"/>
      <c r="D18" s="67">
        <v>300</v>
      </c>
      <c r="E18" s="69"/>
      <c r="F18" s="83" t="s">
        <v>21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x14ac:dyDescent="0.3">
      <c r="A19" s="80">
        <v>45856</v>
      </c>
      <c r="B19" s="81"/>
      <c r="C19" s="82"/>
      <c r="D19" s="67">
        <v>1000</v>
      </c>
      <c r="E19" s="69"/>
      <c r="F19" s="83" t="s">
        <v>21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 x14ac:dyDescent="0.3">
      <c r="A20" s="80">
        <v>45857</v>
      </c>
      <c r="B20" s="81"/>
      <c r="C20" s="82"/>
      <c r="D20" s="67">
        <v>300</v>
      </c>
      <c r="E20" s="69"/>
      <c r="F20" s="83" t="s">
        <v>21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 x14ac:dyDescent="0.3">
      <c r="A21" s="80">
        <v>45857</v>
      </c>
      <c r="B21" s="81"/>
      <c r="C21" s="82"/>
      <c r="D21" s="67">
        <v>73.55</v>
      </c>
      <c r="E21" s="69"/>
      <c r="F21" s="83" t="s">
        <v>21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 x14ac:dyDescent="0.3">
      <c r="A22" s="80">
        <v>45857</v>
      </c>
      <c r="B22" s="81"/>
      <c r="C22" s="82"/>
      <c r="D22" s="67">
        <v>122.44</v>
      </c>
      <c r="E22" s="69"/>
      <c r="F22" s="83" t="s">
        <v>21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3" spans="1:17" x14ac:dyDescent="0.3">
      <c r="A23" s="80">
        <v>45857</v>
      </c>
      <c r="B23" s="81"/>
      <c r="C23" s="82"/>
      <c r="D23" s="67">
        <v>200</v>
      </c>
      <c r="E23" s="69"/>
      <c r="F23" s="84" t="s">
        <v>22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</row>
    <row r="24" spans="1:17" x14ac:dyDescent="0.3">
      <c r="A24" s="80">
        <v>45865</v>
      </c>
      <c r="B24" s="81"/>
      <c r="C24" s="82"/>
      <c r="D24" s="67">
        <v>1000</v>
      </c>
      <c r="E24" s="69"/>
      <c r="F24" s="83" t="s">
        <v>38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x14ac:dyDescent="0.3">
      <c r="A25" s="80">
        <v>45865</v>
      </c>
      <c r="B25" s="81"/>
      <c r="C25" s="82"/>
      <c r="D25" s="67">
        <v>300</v>
      </c>
      <c r="E25" s="69"/>
      <c r="F25" s="83" t="s">
        <v>55</v>
      </c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x14ac:dyDescent="0.3">
      <c r="A26" s="80">
        <v>45866</v>
      </c>
      <c r="B26" s="81"/>
      <c r="C26" s="82"/>
      <c r="D26" s="67">
        <v>200</v>
      </c>
      <c r="E26" s="69"/>
      <c r="F26" s="83" t="s">
        <v>21</v>
      </c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</row>
    <row r="27" spans="1:17" x14ac:dyDescent="0.3">
      <c r="A27" s="80">
        <v>45866</v>
      </c>
      <c r="B27" s="81"/>
      <c r="C27" s="82"/>
      <c r="D27" s="67">
        <v>500</v>
      </c>
      <c r="E27" s="69"/>
      <c r="F27" s="83" t="s">
        <v>21</v>
      </c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</row>
    <row r="28" spans="1:17" x14ac:dyDescent="0.3">
      <c r="A28" s="80">
        <v>45867</v>
      </c>
      <c r="B28" s="81"/>
      <c r="C28" s="82"/>
      <c r="D28" s="67">
        <v>1000</v>
      </c>
      <c r="E28" s="69"/>
      <c r="F28" s="83" t="s">
        <v>56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7" x14ac:dyDescent="0.3">
      <c r="A29" s="80">
        <v>45868</v>
      </c>
      <c r="B29" s="81"/>
      <c r="C29" s="82"/>
      <c r="D29" s="67">
        <v>1000</v>
      </c>
      <c r="E29" s="69"/>
      <c r="F29" s="83" t="s">
        <v>21</v>
      </c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x14ac:dyDescent="0.3">
      <c r="A30" s="80"/>
      <c r="B30" s="81"/>
      <c r="C30" s="82"/>
      <c r="D30" s="67"/>
      <c r="E30" s="69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x14ac:dyDescent="0.3">
      <c r="A31" s="92" t="s">
        <v>5</v>
      </c>
      <c r="B31" s="92"/>
      <c r="C31" s="92"/>
      <c r="D31" s="93">
        <f>SUM(D7:E30)</f>
        <v>84763.23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3" spans="1:17" x14ac:dyDescent="0.3">
      <c r="A33" s="51" t="s">
        <v>15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1:17" x14ac:dyDescent="0.3">
      <c r="A34" s="53" t="s">
        <v>2</v>
      </c>
      <c r="B34" s="53"/>
      <c r="C34" s="53"/>
      <c r="D34" s="53" t="s">
        <v>3</v>
      </c>
      <c r="E34" s="53"/>
      <c r="F34" s="53" t="s">
        <v>16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1:17" x14ac:dyDescent="0.3">
      <c r="A35" s="80">
        <v>45865</v>
      </c>
      <c r="B35" s="81"/>
      <c r="C35" s="82"/>
      <c r="D35" s="67">
        <v>1</v>
      </c>
      <c r="E35" s="69"/>
      <c r="F35" s="83" t="s">
        <v>54</v>
      </c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1:17" x14ac:dyDescent="0.3">
      <c r="A36" s="80"/>
      <c r="B36" s="81"/>
      <c r="C36" s="82"/>
      <c r="D36" s="67"/>
      <c r="E36" s="69"/>
      <c r="F36" s="84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</row>
    <row r="37" spans="1:17" x14ac:dyDescent="0.3">
      <c r="A37" s="80"/>
      <c r="B37" s="81"/>
      <c r="C37" s="82"/>
      <c r="D37" s="67"/>
      <c r="E37" s="69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pans="1:17" x14ac:dyDescent="0.3">
      <c r="A38" s="92" t="s">
        <v>5</v>
      </c>
      <c r="B38" s="92"/>
      <c r="C38" s="92"/>
      <c r="D38" s="93">
        <f>SUM(D35:E37)</f>
        <v>1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</row>
  </sheetData>
  <mergeCells count="98">
    <mergeCell ref="A38:C38"/>
    <mergeCell ref="D38:Q38"/>
    <mergeCell ref="A4:Q4"/>
    <mergeCell ref="A29:C29"/>
    <mergeCell ref="D29:E29"/>
    <mergeCell ref="F29:Q29"/>
    <mergeCell ref="A34:C34"/>
    <mergeCell ref="D34:E34"/>
    <mergeCell ref="F34:Q34"/>
    <mergeCell ref="A31:C31"/>
    <mergeCell ref="D31:Q31"/>
    <mergeCell ref="A33:Q33"/>
    <mergeCell ref="A28:C28"/>
    <mergeCell ref="D28:E28"/>
    <mergeCell ref="F28:Q28"/>
    <mergeCell ref="A26:C26"/>
    <mergeCell ref="D26:E26"/>
    <mergeCell ref="F26:Q26"/>
    <mergeCell ref="A27:C27"/>
    <mergeCell ref="D27:E27"/>
    <mergeCell ref="F27:Q27"/>
    <mergeCell ref="A22:C22"/>
    <mergeCell ref="D22:E22"/>
    <mergeCell ref="F22:Q22"/>
    <mergeCell ref="A23:C23"/>
    <mergeCell ref="D23:E23"/>
    <mergeCell ref="F23:Q23"/>
    <mergeCell ref="A24:C24"/>
    <mergeCell ref="D24:E24"/>
    <mergeCell ref="F24:Q24"/>
    <mergeCell ref="A25:C25"/>
    <mergeCell ref="D25:E25"/>
    <mergeCell ref="F25:Q25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D19:E19"/>
    <mergeCell ref="F19:Q19"/>
    <mergeCell ref="A17:C17"/>
    <mergeCell ref="F14:Q14"/>
    <mergeCell ref="A15:C15"/>
    <mergeCell ref="D15:E15"/>
    <mergeCell ref="F15:Q15"/>
    <mergeCell ref="A20:C20"/>
    <mergeCell ref="D20:E20"/>
    <mergeCell ref="F20:Q20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A1:E2"/>
    <mergeCell ref="F1:Q2"/>
    <mergeCell ref="A3:O3"/>
    <mergeCell ref="P3:Q3"/>
    <mergeCell ref="A5:Q5"/>
    <mergeCell ref="A30:C30"/>
    <mergeCell ref="D30:E30"/>
    <mergeCell ref="F30:Q30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A37:C37"/>
    <mergeCell ref="D37:E37"/>
    <mergeCell ref="F37:Q37"/>
    <mergeCell ref="A35:C35"/>
    <mergeCell ref="D35:E35"/>
    <mergeCell ref="F35:Q35"/>
    <mergeCell ref="A36:C36"/>
    <mergeCell ref="D36:E36"/>
    <mergeCell ref="F36:Q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L11" sqref="L11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45"/>
      <c r="B1" s="45"/>
      <c r="C1" s="45"/>
      <c r="D1" s="45"/>
      <c r="E1" s="45"/>
      <c r="F1" s="46" t="s">
        <v>31</v>
      </c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25.5" customHeight="1" x14ac:dyDescent="0.3">
      <c r="A2" s="90"/>
      <c r="B2" s="90"/>
      <c r="C2" s="90"/>
      <c r="D2" s="90"/>
      <c r="E2" s="90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4" spans="1:18" x14ac:dyDescent="0.3">
      <c r="A4" s="51" t="s">
        <v>13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x14ac:dyDescent="0.3">
      <c r="A5" s="53" t="s">
        <v>17</v>
      </c>
      <c r="B5" s="53"/>
      <c r="C5" s="53"/>
      <c r="D5" s="61" t="s">
        <v>18</v>
      </c>
      <c r="E5" s="62"/>
      <c r="F5" s="62"/>
      <c r="G5" s="62"/>
      <c r="H5" s="62"/>
      <c r="I5" s="63"/>
      <c r="J5" s="61" t="s">
        <v>19</v>
      </c>
      <c r="K5" s="63"/>
      <c r="L5" s="3" t="s">
        <v>20</v>
      </c>
      <c r="M5" s="61" t="s">
        <v>14</v>
      </c>
      <c r="N5" s="62"/>
      <c r="O5" s="62"/>
      <c r="P5" s="62"/>
      <c r="Q5" s="62"/>
      <c r="R5" s="63"/>
    </row>
    <row r="6" spans="1:18" x14ac:dyDescent="0.3">
      <c r="A6" s="33">
        <v>45840</v>
      </c>
      <c r="B6" s="34"/>
      <c r="C6" s="35"/>
      <c r="D6" s="88" t="s">
        <v>61</v>
      </c>
      <c r="E6" s="88"/>
      <c r="F6" s="88"/>
      <c r="G6" s="88"/>
      <c r="H6" s="88"/>
      <c r="I6" s="88"/>
      <c r="J6" s="19"/>
      <c r="K6" s="19"/>
      <c r="L6" s="17">
        <f>75000</f>
        <v>75000</v>
      </c>
      <c r="M6" s="83" t="s">
        <v>62</v>
      </c>
      <c r="N6" s="83"/>
      <c r="O6" s="83"/>
      <c r="P6" s="83"/>
      <c r="Q6" s="83"/>
      <c r="R6" s="83"/>
    </row>
    <row r="7" spans="1:18" x14ac:dyDescent="0.3">
      <c r="A7" s="33">
        <v>45843</v>
      </c>
      <c r="B7" s="34"/>
      <c r="C7" s="35"/>
      <c r="D7" s="88" t="s">
        <v>63</v>
      </c>
      <c r="E7" s="88"/>
      <c r="F7" s="88"/>
      <c r="G7" s="88"/>
      <c r="H7" s="88"/>
      <c r="I7" s="88"/>
      <c r="J7" s="19"/>
      <c r="K7" s="19"/>
      <c r="L7" s="17">
        <f>8500+3600</f>
        <v>12100</v>
      </c>
      <c r="M7" s="83" t="s">
        <v>62</v>
      </c>
      <c r="N7" s="83"/>
      <c r="O7" s="83"/>
      <c r="P7" s="83"/>
      <c r="Q7" s="83"/>
      <c r="R7" s="83"/>
    </row>
    <row r="8" spans="1:18" x14ac:dyDescent="0.3">
      <c r="A8" s="33">
        <v>45868</v>
      </c>
      <c r="B8" s="34"/>
      <c r="C8" s="35"/>
      <c r="D8" s="23" t="s">
        <v>23</v>
      </c>
      <c r="E8" s="24"/>
      <c r="F8" s="24"/>
      <c r="G8" s="24"/>
      <c r="H8" s="24"/>
      <c r="I8" s="25"/>
      <c r="J8" s="103"/>
      <c r="K8" s="32"/>
      <c r="L8" s="4">
        <v>50000</v>
      </c>
      <c r="M8" s="104" t="s">
        <v>24</v>
      </c>
      <c r="N8" s="105"/>
      <c r="O8" s="105"/>
      <c r="P8" s="105"/>
      <c r="Q8" s="105"/>
      <c r="R8" s="106"/>
    </row>
    <row r="9" spans="1:18" x14ac:dyDescent="0.3">
      <c r="A9" s="5"/>
      <c r="B9" s="6"/>
      <c r="C9" s="7"/>
      <c r="D9" s="8"/>
      <c r="E9" s="9"/>
      <c r="F9" s="9"/>
      <c r="G9" s="9"/>
      <c r="H9" s="9"/>
      <c r="I9" s="10"/>
      <c r="J9" s="12"/>
      <c r="K9" s="13"/>
      <c r="L9" s="11"/>
      <c r="M9" s="14"/>
      <c r="N9" s="15"/>
      <c r="O9" s="15"/>
      <c r="P9" s="15"/>
      <c r="Q9" s="15"/>
      <c r="R9" s="16"/>
    </row>
    <row r="10" spans="1:18" x14ac:dyDescent="0.3">
      <c r="A10" s="95"/>
      <c r="B10" s="96"/>
      <c r="C10" s="96"/>
      <c r="D10" s="97"/>
      <c r="E10" s="97"/>
      <c r="F10" s="97"/>
      <c r="G10" s="97"/>
      <c r="H10" s="97"/>
      <c r="I10" s="97"/>
      <c r="J10" s="98" t="s">
        <v>5</v>
      </c>
      <c r="K10" s="99"/>
      <c r="L10" s="18">
        <f>SUM(L6:L8)</f>
        <v>137100</v>
      </c>
      <c r="M10" s="100"/>
      <c r="N10" s="101"/>
      <c r="O10" s="101"/>
      <c r="P10" s="101"/>
      <c r="Q10" s="101"/>
      <c r="R10" s="102"/>
    </row>
  </sheetData>
  <mergeCells count="21">
    <mergeCell ref="A10:C10"/>
    <mergeCell ref="D10:I10"/>
    <mergeCell ref="J10:K10"/>
    <mergeCell ref="M10:R10"/>
    <mergeCell ref="A6:C6"/>
    <mergeCell ref="D8:I8"/>
    <mergeCell ref="J8:K8"/>
    <mergeCell ref="M8:R8"/>
    <mergeCell ref="A8:C8"/>
    <mergeCell ref="D7:I7"/>
    <mergeCell ref="M7:R7"/>
    <mergeCell ref="D6:I6"/>
    <mergeCell ref="M6:R6"/>
    <mergeCell ref="A7:C7"/>
    <mergeCell ref="A1:E2"/>
    <mergeCell ref="F1:R2"/>
    <mergeCell ref="A4:R4"/>
    <mergeCell ref="A5:C5"/>
    <mergeCell ref="D5:I5"/>
    <mergeCell ref="J5:K5"/>
    <mergeCell ref="M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2025-12-06T15:45:12Z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